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8_{871F8514-8772-4331-895E-F8EB49CE87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au de suivi de paiement" sheetId="4" r:id="rId1"/>
  </sheets>
  <definedNames>
    <definedName name="_xlnm.Print_Area" localSheetId="0">'Tableau de suivi de paiement'!$B$1:$AC$44</definedName>
    <definedName name="Segment_Société">#N/A</definedName>
  </definedNames>
  <calcPr calcId="191029" iterateDelta="1E-4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4" l="1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L8" i="4" l="1"/>
  <c r="L7" i="4"/>
  <c r="S9" i="4" l="1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R42" i="4" l="1"/>
  <c r="O42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N9" i="4"/>
  <c r="M9" i="4" s="1"/>
  <c r="M10" i="4"/>
  <c r="N10" i="4"/>
  <c r="P10" i="4" s="1"/>
  <c r="M11" i="4"/>
  <c r="N11" i="4"/>
  <c r="P11" i="4" s="1"/>
  <c r="Q11" i="4" s="1"/>
  <c r="M12" i="4"/>
  <c r="N12" i="4"/>
  <c r="P12" i="4" s="1"/>
  <c r="M13" i="4"/>
  <c r="N13" i="4"/>
  <c r="P13" i="4" s="1"/>
  <c r="M14" i="4"/>
  <c r="N14" i="4"/>
  <c r="P14" i="4" s="1"/>
  <c r="M15" i="4"/>
  <c r="N15" i="4"/>
  <c r="P15" i="4" s="1"/>
  <c r="M16" i="4"/>
  <c r="N16" i="4"/>
  <c r="P16" i="4" s="1"/>
  <c r="Q16" i="4" s="1"/>
  <c r="M17" i="4"/>
  <c r="N17" i="4"/>
  <c r="P17" i="4" s="1"/>
  <c r="M18" i="4"/>
  <c r="N18" i="4"/>
  <c r="P18" i="4" s="1"/>
  <c r="Q18" i="4" s="1"/>
  <c r="M19" i="4"/>
  <c r="N19" i="4"/>
  <c r="P19" i="4" s="1"/>
  <c r="Q19" i="4" s="1"/>
  <c r="M20" i="4"/>
  <c r="N20" i="4"/>
  <c r="P20" i="4" s="1"/>
  <c r="M21" i="4"/>
  <c r="N21" i="4"/>
  <c r="P21" i="4" s="1"/>
  <c r="M22" i="4"/>
  <c r="N22" i="4"/>
  <c r="P22" i="4" s="1"/>
  <c r="M23" i="4"/>
  <c r="N23" i="4"/>
  <c r="P23" i="4" s="1"/>
  <c r="M24" i="4"/>
  <c r="N24" i="4"/>
  <c r="P24" i="4" s="1"/>
  <c r="Q24" i="4" s="1"/>
  <c r="M25" i="4"/>
  <c r="N25" i="4"/>
  <c r="P25" i="4" s="1"/>
  <c r="Q25" i="4" s="1"/>
  <c r="M26" i="4"/>
  <c r="N26" i="4"/>
  <c r="P26" i="4" s="1"/>
  <c r="Q26" i="4" s="1"/>
  <c r="M27" i="4"/>
  <c r="N27" i="4"/>
  <c r="P27" i="4" s="1"/>
  <c r="Q27" i="4" s="1"/>
  <c r="M28" i="4"/>
  <c r="N28" i="4"/>
  <c r="P28" i="4" s="1"/>
  <c r="M29" i="4"/>
  <c r="N29" i="4"/>
  <c r="P29" i="4" s="1"/>
  <c r="Q29" i="4" s="1"/>
  <c r="M30" i="4"/>
  <c r="N30" i="4"/>
  <c r="P30" i="4" s="1"/>
  <c r="M31" i="4"/>
  <c r="N31" i="4"/>
  <c r="P31" i="4" s="1"/>
  <c r="M32" i="4"/>
  <c r="N32" i="4"/>
  <c r="P32" i="4" s="1"/>
  <c r="Q32" i="4" s="1"/>
  <c r="M33" i="4"/>
  <c r="N33" i="4"/>
  <c r="P33" i="4" s="1"/>
  <c r="Q33" i="4" s="1"/>
  <c r="M34" i="4"/>
  <c r="N34" i="4"/>
  <c r="P34" i="4" s="1"/>
  <c r="Q34" i="4" s="1"/>
  <c r="M35" i="4"/>
  <c r="N35" i="4"/>
  <c r="P35" i="4" s="1"/>
  <c r="Q35" i="4" s="1"/>
  <c r="M36" i="4"/>
  <c r="N36" i="4"/>
  <c r="P36" i="4" s="1"/>
  <c r="Q36" i="4" s="1"/>
  <c r="M37" i="4"/>
  <c r="N37" i="4"/>
  <c r="P37" i="4" s="1"/>
  <c r="M38" i="4"/>
  <c r="N38" i="4"/>
  <c r="P38" i="4" s="1"/>
  <c r="M39" i="4"/>
  <c r="N39" i="4"/>
  <c r="P39" i="4" s="1"/>
  <c r="M40" i="4"/>
  <c r="N40" i="4"/>
  <c r="P40" i="4" s="1"/>
  <c r="Q40" i="4" s="1"/>
  <c r="M41" i="4"/>
  <c r="N41" i="4"/>
  <c r="P41" i="4" s="1"/>
  <c r="Q41" i="4" s="1"/>
  <c r="C4" i="4"/>
  <c r="U8" i="4" s="1"/>
  <c r="S7" i="4"/>
  <c r="Q37" i="4" l="1"/>
  <c r="Q15" i="4"/>
  <c r="Q23" i="4"/>
  <c r="Q31" i="4"/>
  <c r="Q39" i="4"/>
  <c r="U7" i="4"/>
  <c r="Y7" i="4" s="1"/>
  <c r="Q10" i="4"/>
  <c r="Q20" i="4"/>
  <c r="Q28" i="4"/>
  <c r="Q21" i="4"/>
  <c r="Q13" i="4"/>
  <c r="Q12" i="4"/>
  <c r="Q38" i="4"/>
  <c r="Q30" i="4"/>
  <c r="Q22" i="4"/>
  <c r="Q14" i="4"/>
  <c r="Q17" i="4"/>
  <c r="P9" i="4"/>
  <c r="U9" i="4"/>
  <c r="N7" i="4"/>
  <c r="P7" i="4" s="1"/>
  <c r="S8" i="4"/>
  <c r="N8" i="4"/>
  <c r="P8" i="4" s="1"/>
  <c r="Y8" i="4" s="1"/>
  <c r="U42" i="4" l="1"/>
  <c r="M7" i="4"/>
  <c r="P42" i="4"/>
  <c r="Q9" i="4"/>
  <c r="Q7" i="4"/>
  <c r="Q8" i="4"/>
  <c r="M8" i="4"/>
  <c r="K42" i="4" l="1"/>
  <c r="N42" i="4" l="1"/>
  <c r="M42" i="4" l="1"/>
</calcChain>
</file>

<file path=xl/sharedStrings.xml><?xml version="1.0" encoding="utf-8"?>
<sst xmlns="http://schemas.openxmlformats.org/spreadsheetml/2006/main" count="55" uniqueCount="55">
  <si>
    <t xml:space="preserve">N°Facture </t>
  </si>
  <si>
    <t xml:space="preserve">Délai de paiement accordé au client </t>
  </si>
  <si>
    <t>Date d'échéance</t>
  </si>
  <si>
    <t xml:space="preserve">Commentaire </t>
  </si>
  <si>
    <t>Chèque</t>
  </si>
  <si>
    <t>Virement</t>
  </si>
  <si>
    <t xml:space="preserve">Retard de paiement (en jours) </t>
  </si>
  <si>
    <t xml:space="preserve">mode de règlement </t>
  </si>
  <si>
    <t xml:space="preserve">Date de la première relance </t>
  </si>
  <si>
    <t xml:space="preserve">Action à effectuer </t>
  </si>
  <si>
    <t>Date de la deuxième relance</t>
  </si>
  <si>
    <t>Reste dû</t>
  </si>
  <si>
    <t>012123A</t>
  </si>
  <si>
    <t>Date de facture</t>
  </si>
  <si>
    <t>Versements effectués par le client</t>
  </si>
  <si>
    <t xml:space="preserve">Aujourd'hui : </t>
  </si>
  <si>
    <t>4578FF</t>
  </si>
  <si>
    <t>(moyenne délai de paiement accordé aux clients)</t>
  </si>
  <si>
    <t>(reste dû)</t>
  </si>
  <si>
    <t>(versements déjà effectués)</t>
  </si>
  <si>
    <t>(montants TTC factures)</t>
  </si>
  <si>
    <t>(moyenne retard de paiement en jours)</t>
  </si>
  <si>
    <t>(montant HT factures)</t>
  </si>
  <si>
    <t>(montants TVA factures)</t>
  </si>
  <si>
    <t>TOTAUX</t>
  </si>
  <si>
    <t>Taux de TPS/TVQ</t>
  </si>
  <si>
    <t>H2L3R6</t>
  </si>
  <si>
    <t>H4L4R4</t>
  </si>
  <si>
    <t>Montant de la TPS/TVQ</t>
  </si>
  <si>
    <t>Montant Total</t>
  </si>
  <si>
    <t>Montant Brut</t>
  </si>
  <si>
    <t>Débiteur</t>
  </si>
  <si>
    <t>1800 Van Horne, Montréal , QC</t>
  </si>
  <si>
    <t>1400 Queen Mary, Montréal, QC</t>
  </si>
  <si>
    <t>Adresse du Débiteur</t>
  </si>
  <si>
    <t>Numéro de Téléphone</t>
  </si>
  <si>
    <t>Jean Gauthier</t>
  </si>
  <si>
    <t>Denis Villeneuve</t>
  </si>
  <si>
    <t>514-228-1422</t>
  </si>
  <si>
    <t>450-987-6543</t>
  </si>
  <si>
    <r>
      <t xml:space="preserve">Numéro de Téléphone 
</t>
    </r>
    <r>
      <rPr>
        <b/>
        <sz val="8"/>
        <color theme="0"/>
        <rFont val="Arial"/>
        <family val="2"/>
      </rPr>
      <t>(secondaire)</t>
    </r>
  </si>
  <si>
    <t>514-123-4567</t>
  </si>
  <si>
    <t>Courriel du Débiteur</t>
  </si>
  <si>
    <t>jean.gauthier@outlook.com</t>
  </si>
  <si>
    <t>dennisv@hotmail.com</t>
  </si>
  <si>
    <t>Code Postal</t>
  </si>
  <si>
    <r>
      <t xml:space="preserve">Employeur du Débiteur
</t>
    </r>
    <r>
      <rPr>
        <b/>
        <sz val="8"/>
        <color theme="0"/>
        <rFont val="Arial"/>
        <family val="2"/>
      </rPr>
      <t xml:space="preserve"> (si connu)</t>
    </r>
  </si>
  <si>
    <t>Walmart Décarie, 5400 Rue Jean-Talon O, Montréal, QC H4P 2T5</t>
  </si>
  <si>
    <t>Pénalité et majoration de paiement</t>
  </si>
  <si>
    <t>Date de paiement</t>
  </si>
  <si>
    <t>Taux d'Intérêt Annuel</t>
  </si>
  <si>
    <t>Client difficile</t>
  </si>
  <si>
    <t>Mandat Accordé à CRÉDITJURIS</t>
  </si>
  <si>
    <t>Mise en Demeure (courriel)</t>
  </si>
  <si>
    <t>Recouvrement à Pourcentage (25%)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</si>
</sst>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.00\ &quot;€&quot;"/>
    <numFmt numFmtId="167" formatCode="0.000%"/>
    <numFmt numFmtId="168" formatCode="_-[$$-1009]* #,##0.00_-;\-[$$-1009]* #,##0.00_-;_-[$$-1009]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215868"/>
      <name val="Arial"/>
      <family val="2"/>
    </font>
    <font>
      <sz val="10"/>
      <name val="Arial"/>
      <family val="2"/>
    </font>
    <font>
      <b/>
      <sz val="10"/>
      <color rgb="FF215868"/>
      <name val="Arial"/>
      <family val="2"/>
    </font>
    <font>
      <sz val="11"/>
      <color rgb="FF31849B"/>
      <name val="Arial"/>
      <family val="2"/>
    </font>
    <font>
      <b/>
      <sz val="12"/>
      <color rgb="FFFF9429"/>
      <name val="Arial"/>
      <family val="2"/>
    </font>
    <font>
      <b/>
      <sz val="12"/>
      <color rgb="FF5828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rgb="FF00206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8"/>
      <color theme="0"/>
      <name val="Arial"/>
      <family val="2"/>
    </font>
    <font>
      <sz val="11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Arial"/>
      <family val="2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00BB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990033"/>
      </left>
      <right style="hair">
        <color rgb="FF990033"/>
      </right>
      <top style="hair">
        <color rgb="FF990033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3" borderId="0"/>
    <xf numFmtId="0" fontId="3" fillId="0" borderId="0"/>
    <xf numFmtId="0" fontId="4" fillId="3" borderId="0"/>
    <xf numFmtId="0" fontId="5" fillId="3" borderId="0"/>
    <xf numFmtId="0" fontId="6" fillId="3" borderId="0">
      <alignment horizontal="left" indent="4"/>
    </xf>
    <xf numFmtId="0" fontId="7" fillId="4" borderId="1" applyNumberFormat="0" applyProtection="0"/>
    <xf numFmtId="166" fontId="8" fillId="5" borderId="1" applyNumberFormat="0" applyProtection="0"/>
    <xf numFmtId="165" fontId="1" fillId="0" borderId="0" applyFont="0" applyFill="0" applyBorder="0" applyAlignment="0" applyProtection="0"/>
  </cellStyleXfs>
  <cellXfs count="61">
    <xf numFmtId="0" fontId="0" fillId="0" borderId="0" xfId="0"/>
    <xf numFmtId="0" fontId="0" fillId="3" borderId="0" xfId="0" applyFill="1"/>
    <xf numFmtId="0" fontId="11" fillId="3" borderId="0" xfId="0" applyFont="1" applyFill="1"/>
    <xf numFmtId="166" fontId="12" fillId="3" borderId="0" xfId="0" applyNumberFormat="1" applyFont="1" applyFill="1" applyAlignment="1">
      <alignment wrapText="1"/>
    </xf>
    <xf numFmtId="0" fontId="0" fillId="3" borderId="0" xfId="0" applyFill="1" applyAlignment="1">
      <alignment wrapText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14" fontId="9" fillId="6" borderId="2" xfId="0" applyNumberFormat="1" applyFont="1" applyFill="1" applyBorder="1" applyAlignment="1">
      <alignment horizontal="center" vertical="center"/>
    </xf>
    <xf numFmtId="0" fontId="13" fillId="3" borderId="0" xfId="0" applyFont="1" applyFill="1"/>
    <xf numFmtId="0" fontId="10" fillId="7" borderId="2" xfId="0" applyFont="1" applyFill="1" applyBorder="1" applyAlignment="1" applyProtection="1">
      <alignment horizontal="center" vertical="center"/>
      <protection locked="0"/>
    </xf>
    <xf numFmtId="14" fontId="9" fillId="7" borderId="2" xfId="0" applyNumberFormat="1" applyFont="1" applyFill="1" applyBorder="1" applyAlignment="1" applyProtection="1">
      <alignment horizontal="center" vertical="center"/>
      <protection locked="0"/>
    </xf>
    <xf numFmtId="9" fontId="9" fillId="7" borderId="2" xfId="0" applyNumberFormat="1" applyFont="1" applyFill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15" fillId="3" borderId="0" xfId="0" applyFont="1" applyFill="1"/>
    <xf numFmtId="14" fontId="15" fillId="3" borderId="0" xfId="0" applyNumberFormat="1" applyFont="1" applyFill="1"/>
    <xf numFmtId="0" fontId="0" fillId="3" borderId="0" xfId="0" applyFill="1" applyAlignment="1">
      <alignment horizontal="center"/>
    </xf>
    <xf numFmtId="49" fontId="10" fillId="7" borderId="2" xfId="0" applyNumberFormat="1" applyFont="1" applyFill="1" applyBorder="1" applyAlignment="1" applyProtection="1">
      <alignment horizontal="center" vertical="center"/>
      <protection locked="0"/>
    </xf>
    <xf numFmtId="2" fontId="14" fillId="6" borderId="2" xfId="0" applyNumberFormat="1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 wrapText="1"/>
    </xf>
    <xf numFmtId="0" fontId="17" fillId="3" borderId="0" xfId="0" applyFont="1" applyFill="1"/>
    <xf numFmtId="0" fontId="10" fillId="7" borderId="3" xfId="0" applyFont="1" applyFill="1" applyBorder="1" applyAlignment="1" applyProtection="1">
      <alignment horizontal="center" vertical="center"/>
      <protection locked="0"/>
    </xf>
    <xf numFmtId="49" fontId="10" fillId="7" borderId="3" xfId="0" applyNumberFormat="1" applyFont="1" applyFill="1" applyBorder="1" applyAlignment="1" applyProtection="1">
      <alignment horizontal="center" vertical="center"/>
      <protection locked="0"/>
    </xf>
    <xf numFmtId="14" fontId="9" fillId="7" borderId="3" xfId="0" applyNumberFormat="1" applyFont="1" applyFill="1" applyBorder="1" applyAlignment="1" applyProtection="1">
      <alignment horizontal="center" vertical="center"/>
      <protection locked="0"/>
    </xf>
    <xf numFmtId="9" fontId="9" fillId="7" borderId="3" xfId="0" applyNumberFormat="1" applyFont="1" applyFill="1" applyBorder="1" applyAlignment="1" applyProtection="1">
      <alignment horizontal="center" vertical="center"/>
      <protection locked="0"/>
    </xf>
    <xf numFmtId="2" fontId="14" fillId="6" borderId="3" xfId="0" applyNumberFormat="1" applyFont="1" applyFill="1" applyBorder="1" applyAlignment="1">
      <alignment horizontal="center" vertical="center"/>
    </xf>
    <xf numFmtId="0" fontId="9" fillId="7" borderId="3" xfId="0" applyFont="1" applyFill="1" applyBorder="1" applyAlignment="1" applyProtection="1">
      <alignment horizontal="center" vertical="center"/>
      <protection locked="0"/>
    </xf>
    <xf numFmtId="0" fontId="16" fillId="6" borderId="3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167" fontId="9" fillId="7" borderId="2" xfId="0" applyNumberFormat="1" applyFont="1" applyFill="1" applyBorder="1" applyAlignment="1" applyProtection="1">
      <alignment horizontal="center" vertical="center"/>
      <protection locked="0"/>
    </xf>
    <xf numFmtId="168" fontId="9" fillId="6" borderId="2" xfId="1" applyNumberFormat="1" applyFont="1" applyFill="1" applyBorder="1" applyAlignment="1">
      <alignment vertical="center"/>
    </xf>
    <xf numFmtId="168" fontId="9" fillId="7" borderId="2" xfId="1" applyNumberFormat="1" applyFont="1" applyFill="1" applyBorder="1" applyAlignment="1" applyProtection="1">
      <alignment vertical="center"/>
      <protection locked="0"/>
    </xf>
    <xf numFmtId="168" fontId="0" fillId="3" borderId="0" xfId="0" applyNumberFormat="1" applyFill="1"/>
    <xf numFmtId="168" fontId="9" fillId="7" borderId="2" xfId="1" applyNumberFormat="1" applyFont="1" applyFill="1" applyBorder="1" applyAlignment="1" applyProtection="1">
      <alignment horizontal="right" vertical="center"/>
      <protection locked="0"/>
    </xf>
    <xf numFmtId="168" fontId="8" fillId="2" borderId="4" xfId="0" applyNumberFormat="1" applyFont="1" applyFill="1" applyBorder="1" applyAlignment="1" applyProtection="1">
      <alignment horizontal="center" vertical="center" wrapText="1"/>
      <protection hidden="1"/>
    </xf>
    <xf numFmtId="168" fontId="9" fillId="6" borderId="2" xfId="0" applyNumberFormat="1" applyFont="1" applyFill="1" applyBorder="1" applyAlignment="1">
      <alignment vertical="center"/>
    </xf>
    <xf numFmtId="168" fontId="9" fillId="7" borderId="2" xfId="0" applyNumberFormat="1" applyFont="1" applyFill="1" applyBorder="1" applyAlignment="1" applyProtection="1">
      <alignment vertical="center"/>
      <protection locked="0"/>
    </xf>
    <xf numFmtId="168" fontId="9" fillId="6" borderId="3" xfId="0" applyNumberFormat="1" applyFont="1" applyFill="1" applyBorder="1" applyAlignment="1">
      <alignment vertical="center"/>
    </xf>
    <xf numFmtId="168" fontId="9" fillId="7" borderId="3" xfId="0" applyNumberFormat="1" applyFont="1" applyFill="1" applyBorder="1" applyAlignment="1" applyProtection="1">
      <alignment vertical="center"/>
      <protection locked="0"/>
    </xf>
    <xf numFmtId="168" fontId="9" fillId="6" borderId="3" xfId="1" applyNumberFormat="1" applyFont="1" applyFill="1" applyBorder="1" applyAlignment="1">
      <alignment vertical="center"/>
    </xf>
    <xf numFmtId="168" fontId="18" fillId="3" borderId="0" xfId="0" applyNumberFormat="1" applyFont="1" applyFill="1" applyAlignment="1">
      <alignment horizontal="right" vertical="center" wrapText="1"/>
    </xf>
    <xf numFmtId="168" fontId="9" fillId="7" borderId="2" xfId="0" applyNumberFormat="1" applyFont="1" applyFill="1" applyBorder="1" applyAlignment="1" applyProtection="1">
      <alignment horizontal="right" vertical="center"/>
      <protection locked="0"/>
    </xf>
    <xf numFmtId="168" fontId="9" fillId="7" borderId="3" xfId="0" applyNumberFormat="1" applyFont="1" applyFill="1" applyBorder="1" applyAlignment="1" applyProtection="1">
      <alignment horizontal="right" vertical="center"/>
      <protection locked="0"/>
    </xf>
    <xf numFmtId="0" fontId="10" fillId="7" borderId="2" xfId="0" applyFont="1" applyFill="1" applyBorder="1" applyAlignment="1" applyProtection="1">
      <alignment horizontal="left" vertical="center"/>
      <protection locked="0"/>
    </xf>
    <xf numFmtId="0" fontId="21" fillId="3" borderId="6" xfId="0" applyFont="1" applyFill="1" applyBorder="1" applyAlignment="1">
      <alignment vertical="center"/>
    </xf>
    <xf numFmtId="0" fontId="22" fillId="3" borderId="7" xfId="0" applyFont="1" applyFill="1" applyBorder="1" applyAlignment="1">
      <alignment vertical="center"/>
    </xf>
    <xf numFmtId="0" fontId="9" fillId="7" borderId="2" xfId="0" applyFont="1" applyFill="1" applyBorder="1" applyAlignment="1" applyProtection="1">
      <alignment horizontal="left" vertical="center"/>
      <protection locked="0"/>
    </xf>
    <xf numFmtId="168" fontId="9" fillId="7" borderId="2" xfId="0" applyNumberFormat="1" applyFont="1" applyFill="1" applyBorder="1" applyAlignment="1" applyProtection="1">
      <alignment horizontal="center" vertical="center"/>
      <protection locked="0"/>
    </xf>
    <xf numFmtId="168" fontId="9" fillId="7" borderId="3" xfId="0" applyNumberFormat="1" applyFont="1" applyFill="1" applyBorder="1" applyAlignment="1" applyProtection="1">
      <alignment horizontal="center" vertical="center"/>
      <protection locked="0"/>
    </xf>
    <xf numFmtId="0" fontId="21" fillId="3" borderId="5" xfId="0" applyFont="1" applyFill="1" applyBorder="1" applyAlignment="1">
      <alignment vertical="center"/>
    </xf>
    <xf numFmtId="0" fontId="22" fillId="3" borderId="7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vertical="center"/>
    </xf>
    <xf numFmtId="166" fontId="22" fillId="3" borderId="7" xfId="0" applyNumberFormat="1" applyFont="1" applyFill="1" applyBorder="1" applyAlignment="1">
      <alignment vertical="center"/>
    </xf>
    <xf numFmtId="168" fontId="23" fillId="3" borderId="7" xfId="0" applyNumberFormat="1" applyFont="1" applyFill="1" applyBorder="1" applyAlignment="1">
      <alignment vertical="center"/>
    </xf>
    <xf numFmtId="166" fontId="23" fillId="3" borderId="7" xfId="0" applyNumberFormat="1" applyFont="1" applyFill="1" applyBorder="1" applyAlignment="1">
      <alignment vertical="center"/>
    </xf>
    <xf numFmtId="0" fontId="23" fillId="3" borderId="7" xfId="0" applyFont="1" applyFill="1" applyBorder="1" applyAlignment="1">
      <alignment vertical="center"/>
    </xf>
    <xf numFmtId="1" fontId="23" fillId="3" borderId="7" xfId="0" applyNumberFormat="1" applyFont="1" applyFill="1" applyBorder="1" applyAlignment="1">
      <alignment horizontal="center" vertical="center"/>
    </xf>
    <xf numFmtId="1" fontId="22" fillId="3" borderId="7" xfId="0" applyNumberFormat="1" applyFont="1" applyFill="1" applyBorder="1" applyAlignment="1">
      <alignment vertical="center"/>
    </xf>
    <xf numFmtId="1" fontId="24" fillId="3" borderId="7" xfId="0" applyNumberFormat="1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vertical="center"/>
    </xf>
    <xf numFmtId="0" fontId="25" fillId="7" borderId="2" xfId="0" applyFont="1" applyFill="1" applyBorder="1" applyAlignment="1" applyProtection="1">
      <alignment horizontal="center" vertical="center"/>
      <protection locked="0"/>
    </xf>
  </cellXfs>
  <cellStyles count="10">
    <cellStyle name="Bleu Clair" xfId="8" xr:uid="{00000000-0005-0000-0000-000000000000}"/>
    <cellStyle name="Currency" xfId="1" builtinId="4"/>
    <cellStyle name="Jaune" xfId="7" xr:uid="{00000000-0005-0000-0000-000001000000}"/>
    <cellStyle name="Milliers 2" xfId="9" xr:uid="{00000000-0005-0000-0000-000003000000}"/>
    <cellStyle name="Normal" xfId="0" builtinId="0"/>
    <cellStyle name="Normal 3" xfId="3" xr:uid="{00000000-0005-0000-0000-000006000000}"/>
    <cellStyle name="Texte Aide" xfId="5" xr:uid="{00000000-0005-0000-0000-000007000000}"/>
    <cellStyle name="Texte gras Aide" xfId="4" xr:uid="{00000000-0005-0000-0000-000008000000}"/>
    <cellStyle name="Titre 2 aide" xfId="6" xr:uid="{00000000-0005-0000-0000-000009000000}"/>
    <cellStyle name="Titre Aide" xfId="2" xr:uid="{00000000-0005-0000-0000-00000A000000}"/>
  </cellStyles>
  <dxfs count="53">
    <dxf>
      <font>
        <color rgb="FF9C0006"/>
      </font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numFmt numFmtId="168" formatCode="_-[$$-1009]* #,##0.00_-;\-[$$-1009]* #,##0.00_-;_-[$$-1009]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4" tint="-0.249977111117893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68" formatCode="_-[$$-1009]* #,##0.00_-;\-[$$-1009]* #,##0.00_-;_-[$$-1009]* &quot;-&quot;??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numFmt numFmtId="168" formatCode="_-[$$-1009]* #,##0.00_-;\-[$$-1009]* #,##0.00_-;_-[$$-1009]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68" formatCode="_-[$$-1009]* #,##0.00_-;\-[$$-1009]* #,##0.00_-;_-[$$-1009]* &quot;-&quot;??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numFmt numFmtId="168" formatCode="_-[$$-1009]* #,##0.00_-;\-[$$-1009]* #,##0.00_-;_-[$$-1009]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68" formatCode="_-[$$-1009]* #,##0.00_-;\-[$$-1009]* #,##0.00_-;_-[$$-1009]* &quot;-&quot;??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numFmt numFmtId="168" formatCode="_-[$$-1009]* #,##0.00_-;\-[$$-1009]* #,##0.00_-;_-[$$-1009]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68" formatCode="_-[$$-1009]* #,##0.00_-;\-[$$-1009]* #,##0.00_-;_-[$$-1009]* &quot;-&quot;??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numFmt numFmtId="168" formatCode="_-[$$-1009]* #,##0.00_-;\-[$$-1009]* #,##0.00_-;_-[$$-1009]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66" formatCode="#,##0.00\ &quot;€&quot;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4" tint="-0.249977111117893"/>
        <name val="Arial"/>
        <family val="2"/>
        <scheme val="none"/>
      </font>
      <numFmt numFmtId="168" formatCode="_-[$$-1009]* #,##0.00_-;\-[$$-1009]* #,##0.00_-;_-[$$-1009]* &quot;-&quot;??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numFmt numFmtId="168" formatCode="_-[$$-1009]* #,##0.00_-;\-[$$-1009]* #,##0.00_-;_-[$$-1009]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166" formatCode="#,##0.00\ &quot;€&quot;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hair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border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4" tint="-0.249977111117893"/>
        <name val="Arial"/>
        <scheme val="none"/>
      </font>
      <alignment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</dxf>
    <dxf>
      <border outline="0">
        <bottom style="hair">
          <color rgb="FF99003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800000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rgb="FF990033"/>
        </left>
        <right style="hair">
          <color rgb="FF990033"/>
        </right>
        <top/>
        <bottom/>
      </border>
      <protection locked="1" hidden="1"/>
    </dxf>
  </dxfs>
  <tableStyles count="1" defaultTableStyle="TableStyleMedium2" defaultPivotStyle="PivotStyleLight16">
    <tableStyle name="Style de tableau 1" pivot="0" count="0" xr9:uid="{00000000-0011-0000-FFFF-FFFF00000000}"/>
  </tableStyles>
  <colors>
    <mruColors>
      <color rgb="FF8000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reditjuris.com" TargetMode="External"/><Relationship Id="rId2" Type="http://schemas.openxmlformats.org/officeDocument/2006/relationships/image" Target="../media/image1.jpeg"/><Relationship Id="rId1" Type="http://schemas.openxmlformats.org/officeDocument/2006/relationships/hyperlink" Target="#'Page d''acceuil'!A1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1085850</xdr:colOff>
      <xdr:row>4</xdr:row>
      <xdr:rowOff>85725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038225" cy="1038225"/>
        </a:xfrm>
        <a:prstGeom prst="rect">
          <a:avLst/>
        </a:prstGeom>
      </xdr:spPr>
    </xdr:pic>
    <xdr:clientData/>
  </xdr:twoCellAnchor>
  <xdr:twoCellAnchor editAs="absolute">
    <xdr:from>
      <xdr:col>0</xdr:col>
      <xdr:colOff>190500</xdr:colOff>
      <xdr:row>4</xdr:row>
      <xdr:rowOff>1</xdr:rowOff>
    </xdr:from>
    <xdr:to>
      <xdr:col>0</xdr:col>
      <xdr:colOff>1333500</xdr:colOff>
      <xdr:row>14</xdr:row>
      <xdr:rowOff>130970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Société">
              <a:extLst>
                <a:ext uri="{FF2B5EF4-FFF2-40B4-BE49-F238E27FC236}">
                  <a16:creationId xmlns:a16="http://schemas.microsoft.com/office/drawing/2014/main" id="{A24B4195-166C-4E94-B8A9-3AE4D6C568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ociété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0500" y="952501"/>
              <a:ext cx="1143000" cy="30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416718</xdr:colOff>
      <xdr:row>0</xdr:row>
      <xdr:rowOff>0</xdr:rowOff>
    </xdr:from>
    <xdr:to>
      <xdr:col>6</xdr:col>
      <xdr:colOff>273843</xdr:colOff>
      <xdr:row>2</xdr:row>
      <xdr:rowOff>225995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A76885-DDA5-4A87-AE14-513EF227D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0593" y="0"/>
          <a:ext cx="1047750" cy="702245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ociété" xr10:uid="{00000000-0013-0000-FFFF-FFFF01000000}" sourceName="Débiteur">
  <extLst>
    <x:ext xmlns:x15="http://schemas.microsoft.com/office/spreadsheetml/2010/11/main" uri="{2F2917AC-EB37-4324-AD4E-5DD8C200BD13}">
      <x15:tableSlicerCache tableId="2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ociété" xr10:uid="{00000000-0014-0000-FFFF-FFFF01000000}" cache="Segment_Société" caption="Débiteur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B6:AB42" totalsRowCount="1" headerRowDxfId="52" dataDxfId="50" totalsRowDxfId="49" headerRowBorderDxfId="51" totalsRowBorderDxfId="48">
  <autoFilter ref="B6:AB41" xr:uid="{00000000-0009-0000-0100-000002000000}"/>
  <tableColumns count="27">
    <tableColumn id="1" xr3:uid="{00000000-0010-0000-0000-000001000000}" name="Débiteur" dataDxfId="47" totalsRowDxfId="46"/>
    <tableColumn id="26" xr3:uid="{EEFC6F5B-4887-4067-8A31-E601D817F7C1}" name="Mandat Accordé à CRÉDITJURIS" dataDxfId="45" totalsRowDxfId="44"/>
    <tableColumn id="19" xr3:uid="{00000000-0010-0000-0000-000013000000}" name="Adresse du Débiteur" dataDxfId="43" totalsRowDxfId="42"/>
    <tableColumn id="24" xr3:uid="{00000000-0010-0000-0000-000018000000}" name="Code Postal" dataDxfId="41" totalsRowDxfId="40"/>
    <tableColumn id="10" xr3:uid="{1AD1354C-B87A-4EAE-95BC-64C48BCD1F60}" name="Numéro de Téléphone" dataDxfId="39" totalsRowDxfId="38"/>
    <tableColumn id="15" xr3:uid="{F64DCFB9-0DF5-4C27-852F-99AB23412CA0}" name="Numéro de Téléphone _x000a_(secondaire)" dataDxfId="37" totalsRowDxfId="36"/>
    <tableColumn id="18" xr3:uid="{F041B77F-6B75-40C0-828B-9FE7B145C23D}" name="Courriel du Débiteur" dataDxfId="35" totalsRowDxfId="34"/>
    <tableColumn id="2" xr3:uid="{00000000-0010-0000-0000-000002000000}" name="N°Facture " dataDxfId="33" totalsRowDxfId="32"/>
    <tableColumn id="3" xr3:uid="{00000000-0010-0000-0000-000003000000}" name="Date de facture" totalsRowDxfId="31"/>
    <tableColumn id="4" xr3:uid="{00000000-0010-0000-0000-000004000000}" name="Montant Brut" totalsRowFunction="sum" dataDxfId="30" totalsRowDxfId="29"/>
    <tableColumn id="5" xr3:uid="{00000000-0010-0000-0000-000005000000}" name="Taux de TPS/TVQ" totalsRowDxfId="28"/>
    <tableColumn id="20" xr3:uid="{00000000-0010-0000-0000-000014000000}" name="Montant de la TPS/TVQ" totalsRowFunction="sum" dataDxfId="27" totalsRowDxfId="26">
      <calculatedColumnFormula>IF(Tableau2[[#This Row],[Montant Brut]]="","",IF(Tableau2[[#This Row],[Montant Brut]]&gt;0,Tableau2[[#This Row],[Montant Total]]-Tableau2[[#This Row],[Montant Brut]]))</calculatedColumnFormula>
    </tableColumn>
    <tableColumn id="6" xr3:uid="{00000000-0010-0000-0000-000006000000}" name="Montant Total" totalsRowFunction="sum" dataDxfId="25" totalsRowDxfId="24">
      <calculatedColumnFormula>IF(Tableau2[[#This Row],[Montant Brut]]="","",IF(Tableau2[[#This Row],[Montant Brut]]&gt;0,Tableau2[[#This Row],[Montant Brut]]+(Tableau2[[#This Row],[Montant Brut]]*Tableau2[[#This Row],[Taux de TPS/TVQ]])))</calculatedColumnFormula>
    </tableColumn>
    <tableColumn id="21" xr3:uid="{00000000-0010-0000-0000-000015000000}" name="Versements effectués par le client" totalsRowFunction="sum" dataDxfId="23" totalsRowDxfId="22"/>
    <tableColumn id="22" xr3:uid="{00000000-0010-0000-0000-000016000000}" name="Reste dû" totalsRowFunction="sum" dataDxfId="21" totalsRowDxfId="20">
      <calculatedColumnFormula>IF(ISERROR(Tableau2[[#This Row],[Montant Total]]-Tableau2[[#This Row],[Versements effectués par le client]]),"",Tableau2[[#This Row],[Montant Total]]-Tableau2[[#This Row],[Versements effectués par le client]])</calculatedColumnFormula>
    </tableColumn>
    <tableColumn id="27" xr3:uid="{00000000-0010-0000-0000-00001B000000}" name="Action à effectuer " totalsRowDxfId="19">
      <calculatedColumnFormula>IF(Tableau2[[#This Row],[Reste dû]]&gt;0,IF(Tableau2[[#This Row],[Retard de paiement (en jours) ]]&gt;0,"Relancer",""),"")</calculatedColumnFormula>
    </tableColumn>
    <tableColumn id="7" xr3:uid="{00000000-0010-0000-0000-000007000000}" name="Délai de paiement accordé au client " totalsRowFunction="custom" totalsRowDxfId="18">
      <totalsRowFormula>AVERAGE(Tableau2[[Délai de paiement accordé au client ]])</totalsRowFormula>
    </tableColumn>
    <tableColumn id="14" xr3:uid="{00000000-0010-0000-0000-00000E000000}" name="Date d'échéance" totalsRowDxfId="17">
      <calculatedColumnFormula>IF(Tableau2[[#This Row],[Date de facture]]="","",Tableau2[[#This Row],[Date de facture]]+Tableau2[[#This Row],[Délai de paiement accordé au client ]])</calculatedColumnFormula>
    </tableColumn>
    <tableColumn id="8" xr3:uid="{00000000-0010-0000-0000-000008000000}" name="Date de paiement" totalsRowDxfId="16"/>
    <tableColumn id="9" xr3:uid="{00000000-0010-0000-0000-000009000000}" name="Retard de paiement (en jours) " totalsRowFunction="custom" totalsRowDxfId="15">
      <calculatedColumnFormula>IF(ISBLANK(Tableau2[[#This Row],[Date de facture]]),0,IF(ISBLANK(Tableau2[[#This Row],[Date de paiement]]),$C$4-(Tableau2[[#This Row],[Date de facture]]+Tableau2[[#This Row],[Délai de paiement accordé au client ]]),""))</calculatedColumnFormula>
      <totalsRowFormula>AVERAGE(Tableau2[Retard de paiement (en jours) ])</totalsRowFormula>
    </tableColumn>
    <tableColumn id="17" xr3:uid="{00000000-0010-0000-0000-000011000000}" name="mode de règlement " totalsRowDxfId="14"/>
    <tableColumn id="11" xr3:uid="{00000000-0010-0000-0000-00000B000000}" name="Date de la première relance " totalsRowDxfId="13"/>
    <tableColumn id="12" xr3:uid="{00000000-0010-0000-0000-00000C000000}" name="Date de la deuxième relance" totalsRowDxfId="12"/>
    <tableColumn id="16" xr3:uid="{00000000-0010-0000-0000-000010000000}" name="Pénalité et majoration de paiement" dataDxfId="11" totalsRowDxfId="10">
      <calculatedColumnFormula>IF(Tableau2[[#This Row],[Taux d''Intérêt Annuel]]="","",Tableau2[[#This Row],[Taux d''Intérêt Annuel]]*Tableau2[[#This Row],[Retard de paiement (en jours) ]]/365*Tableau2[[#This Row],[Reste dû]])</calculatedColumnFormula>
    </tableColumn>
    <tableColumn id="25" xr3:uid="{39A7E956-8D9D-448D-A43A-EDCEB5672D7E}" name="Taux d'Intérêt Annuel" dataDxfId="9" totalsRowDxfId="8"/>
    <tableColumn id="23" xr3:uid="{58B52309-91FE-43F4-9AB2-1AC21249B735}" name="Employeur du Débiteur_x000a_ (si connu)" dataDxfId="7" totalsRowDxfId="6"/>
    <tableColumn id="13" xr3:uid="{00000000-0010-0000-0000-00000D000000}" name="Commentaire " totalsRowDxfId="5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6DDD3A-5B30-42A0-A549-384D0E350297}">
  <we:reference id="wa104379638" version="1.0.0.0" store="fr-FR" storeType="OMEX"/>
  <we:alternateReferences>
    <we:reference id="WA104379638" version="1.0.0.0" store="WA104379638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3"/>
  <sheetViews>
    <sheetView tabSelected="1" zoomScale="80" zoomScaleNormal="80" workbookViewId="0">
      <selection activeCell="F12" sqref="F12"/>
    </sheetView>
  </sheetViews>
  <sheetFormatPr defaultColWidth="11.42578125" defaultRowHeight="18.75" x14ac:dyDescent="0.3"/>
  <cols>
    <col min="1" max="1" width="29.28515625" style="1" customWidth="1"/>
    <col min="2" max="2" width="17.85546875" style="1" customWidth="1"/>
    <col min="3" max="3" width="38.140625" style="1" customWidth="1"/>
    <col min="4" max="4" width="17.85546875" style="1" customWidth="1"/>
    <col min="5" max="5" width="14.28515625" style="14" customWidth="1"/>
    <col min="6" max="8" width="17.85546875" style="1" customWidth="1"/>
    <col min="9" max="9" width="14.28515625" style="1" bestFit="1" customWidth="1"/>
    <col min="10" max="10" width="14.28515625" customWidth="1"/>
    <col min="11" max="11" width="14.5703125" style="1" customWidth="1"/>
    <col min="12" max="12" width="15" style="32" customWidth="1"/>
    <col min="13" max="13" width="11.28515625" style="1" customWidth="1"/>
    <col min="14" max="14" width="15.85546875" style="32" customWidth="1"/>
    <col min="15" max="15" width="17.140625" style="32" customWidth="1"/>
    <col min="16" max="16" width="20.7109375" style="32" customWidth="1"/>
    <col min="17" max="17" width="17" style="32" customWidth="1"/>
    <col min="18" max="18" width="26.42578125" style="1" customWidth="1"/>
    <col min="19" max="19" width="26.42578125" style="7" customWidth="1"/>
    <col min="20" max="20" width="26.42578125" style="1" customWidth="1"/>
    <col min="21" max="21" width="22.5703125" style="1" customWidth="1"/>
    <col min="22" max="22" width="25.140625" style="12" customWidth="1"/>
    <col min="23" max="23" width="23.85546875" style="1" customWidth="1"/>
    <col min="24" max="24" width="17.42578125" style="1" bestFit="1" customWidth="1"/>
    <col min="25" max="25" width="17.140625" style="1" bestFit="1" customWidth="1"/>
    <col min="26" max="27" width="17.140625" style="1" customWidth="1"/>
    <col min="28" max="28" width="31.28515625" style="1" customWidth="1"/>
    <col min="29" max="29" width="48.7109375" style="1" customWidth="1"/>
    <col min="30" max="16384" width="11.42578125" style="1"/>
  </cols>
  <sheetData>
    <row r="1" spans="1:29" x14ac:dyDescent="0.3">
      <c r="J1" s="1"/>
      <c r="K1" s="32"/>
      <c r="L1" s="1"/>
      <c r="M1" s="32"/>
      <c r="Q1" s="1"/>
      <c r="R1" s="7"/>
      <c r="S1" s="1"/>
      <c r="U1" s="12"/>
      <c r="V1" s="1"/>
    </row>
    <row r="2" spans="1:29" x14ac:dyDescent="0.3">
      <c r="J2" s="1"/>
      <c r="K2" s="32"/>
      <c r="L2" s="1"/>
      <c r="M2" s="32"/>
      <c r="Q2" s="1"/>
      <c r="R2" s="7"/>
      <c r="S2" s="1"/>
      <c r="U2" s="12"/>
      <c r="V2" s="1"/>
    </row>
    <row r="3" spans="1:29" x14ac:dyDescent="0.3">
      <c r="A3" s="2"/>
      <c r="J3" s="1"/>
      <c r="K3" s="32"/>
      <c r="L3" s="1"/>
      <c r="M3" s="32"/>
      <c r="Q3" s="1"/>
      <c r="R3" s="7"/>
      <c r="S3" s="1"/>
      <c r="U3" s="12"/>
      <c r="V3" s="1"/>
    </row>
    <row r="4" spans="1:29" x14ac:dyDescent="0.3">
      <c r="A4" s="2"/>
      <c r="B4" s="12" t="s">
        <v>15</v>
      </c>
      <c r="C4" s="13">
        <f ca="1">TODAY()</f>
        <v>46134</v>
      </c>
      <c r="F4" s="13"/>
      <c r="G4" s="13"/>
      <c r="H4" s="13"/>
      <c r="J4" s="1"/>
      <c r="K4" s="32"/>
      <c r="L4" s="1"/>
      <c r="M4" s="32"/>
      <c r="Q4" s="1"/>
      <c r="R4" s="7"/>
      <c r="S4" s="1"/>
      <c r="U4" s="12"/>
      <c r="V4" s="1"/>
    </row>
    <row r="5" spans="1:29" ht="15" customHeight="1" x14ac:dyDescent="0.3">
      <c r="A5" s="2"/>
      <c r="J5" s="1"/>
      <c r="K5" s="32"/>
      <c r="L5" s="1"/>
      <c r="M5" s="32"/>
      <c r="Q5" s="1"/>
      <c r="R5" s="7"/>
      <c r="S5" s="1"/>
      <c r="U5" s="12"/>
      <c r="V5" s="1"/>
    </row>
    <row r="6" spans="1:29" ht="49.5" customHeight="1" x14ac:dyDescent="0.25">
      <c r="A6" s="2"/>
      <c r="B6" s="5" t="s">
        <v>31</v>
      </c>
      <c r="C6" s="5" t="s">
        <v>52</v>
      </c>
      <c r="D6" s="5" t="s">
        <v>34</v>
      </c>
      <c r="E6" s="5" t="s">
        <v>45</v>
      </c>
      <c r="F6" s="5" t="s">
        <v>35</v>
      </c>
      <c r="G6" s="5" t="s">
        <v>40</v>
      </c>
      <c r="H6" s="5" t="s">
        <v>42</v>
      </c>
      <c r="I6" s="5" t="s">
        <v>0</v>
      </c>
      <c r="J6" s="5" t="s">
        <v>13</v>
      </c>
      <c r="K6" s="34" t="s">
        <v>30</v>
      </c>
      <c r="L6" s="5" t="s">
        <v>25</v>
      </c>
      <c r="M6" s="34" t="s">
        <v>28</v>
      </c>
      <c r="N6" s="34" t="s">
        <v>29</v>
      </c>
      <c r="O6" s="34" t="s">
        <v>14</v>
      </c>
      <c r="P6" s="34" t="s">
        <v>11</v>
      </c>
      <c r="Q6" s="5" t="s">
        <v>9</v>
      </c>
      <c r="R6" s="5" t="s">
        <v>1</v>
      </c>
      <c r="S6" s="5" t="s">
        <v>2</v>
      </c>
      <c r="T6" s="5" t="s">
        <v>49</v>
      </c>
      <c r="U6" s="5" t="s">
        <v>6</v>
      </c>
      <c r="V6" s="5" t="s">
        <v>7</v>
      </c>
      <c r="W6" s="5" t="s">
        <v>8</v>
      </c>
      <c r="X6" s="5" t="s">
        <v>10</v>
      </c>
      <c r="Y6" s="5" t="s">
        <v>48</v>
      </c>
      <c r="Z6" s="5" t="s">
        <v>50</v>
      </c>
      <c r="AA6" s="5" t="s">
        <v>46</v>
      </c>
      <c r="AB6" s="5" t="s">
        <v>3</v>
      </c>
      <c r="AC6" s="4"/>
    </row>
    <row r="7" spans="1:29" ht="20.25" x14ac:dyDescent="0.25">
      <c r="A7" s="3"/>
      <c r="B7" s="8" t="s">
        <v>36</v>
      </c>
      <c r="C7" s="60" t="s">
        <v>53</v>
      </c>
      <c r="D7" s="43" t="s">
        <v>32</v>
      </c>
      <c r="E7" s="15" t="s">
        <v>26</v>
      </c>
      <c r="F7" s="43" t="s">
        <v>38</v>
      </c>
      <c r="G7" s="43"/>
      <c r="H7" s="43" t="s">
        <v>43</v>
      </c>
      <c r="I7" s="8" t="s">
        <v>12</v>
      </c>
      <c r="J7" s="9">
        <v>43374</v>
      </c>
      <c r="K7" s="33">
        <v>250</v>
      </c>
      <c r="L7" s="29">
        <f>5%+9.975%</f>
        <v>0.14974999999999999</v>
      </c>
      <c r="M7" s="30">
        <f>IF(Tableau2[[#This Row],[Montant Brut]]="","",IF(Tableau2[[#This Row],[Montant Brut]]&gt;0,Tableau2[[#This Row],[Montant Total]]-Tableau2[[#This Row],[Montant Brut]]))</f>
        <v>37.4375</v>
      </c>
      <c r="N7" s="30">
        <f>IF(Tableau2[[#This Row],[Montant Brut]]="","",IF(Tableau2[[#This Row],[Montant Brut]]&gt;0,Tableau2[[#This Row],[Montant Brut]]+(Tableau2[[#This Row],[Montant Brut]]*Tableau2[[#This Row],[Taux de TPS/TVQ]])))</f>
        <v>287.4375</v>
      </c>
      <c r="O7" s="31">
        <v>250</v>
      </c>
      <c r="P7" s="30">
        <f>IF(ISERROR(Tableau2[[#This Row],[Montant Total]]-Tableau2[[#This Row],[Versements effectués par le client]]),"",Tableau2[[#This Row],[Montant Total]]-Tableau2[[#This Row],[Versements effectués par le client]])</f>
        <v>37.4375</v>
      </c>
      <c r="Q7" s="16" t="str">
        <f ca="1">IF(Tableau2[[#This Row],[Reste dû]]&gt;0,IF(Tableau2[[#This Row],[Retard de paiement (en jours) ]]&gt;0,"Relancer",""),"")</f>
        <v>Relancer</v>
      </c>
      <c r="R7" s="8">
        <v>20</v>
      </c>
      <c r="S7" s="6">
        <f>IF(Tableau2[[#This Row],[Date de facture]]="","",Tableau2[[#This Row],[Date de facture]]+Tableau2[[#This Row],[Délai de paiement accordé au client ]])</f>
        <v>43394</v>
      </c>
      <c r="T7" s="9"/>
      <c r="U7" s="17">
        <f ca="1">IF(IF(ISBLANK(Tableau2[[#This Row],[Date de facture]]),0,IF(ISBLANK(Tableau2[[#This Row],[Date de paiement]]),$C$4-(Tableau2[[#This Row],[Date de facture]]+Tableau2[[#This Row],[Délai de paiement accordé au client ]]),""))=0,"",IF(ISBLANK(Tableau2[[#This Row],[Date de facture]]),0,IF(ISBLANK(Tableau2[[#This Row],[Date de paiement]]),$C$4-(Tableau2[[#This Row],[Date de facture]]+Tableau2[[#This Row],[Délai de paiement accordé au client ]]),"")))</f>
        <v>2740</v>
      </c>
      <c r="V7" s="11" t="s">
        <v>4</v>
      </c>
      <c r="W7" s="9">
        <v>43428</v>
      </c>
      <c r="X7" s="11"/>
      <c r="Y7" s="47">
        <f ca="1">IF(Tableau2[[#This Row],[Taux d''Intérêt Annuel]]="","",Tableau2[[#This Row],[Taux d''Intérêt Annuel]]*Tableau2[[#This Row],[Retard de paiement (en jours) ]]/365*Tableau2[[#This Row],[Reste dû]])</f>
        <v>22.483013698630138</v>
      </c>
      <c r="Z7" s="10">
        <v>0.08</v>
      </c>
      <c r="AA7" s="46" t="s">
        <v>47</v>
      </c>
      <c r="AB7" s="11" t="s">
        <v>51</v>
      </c>
    </row>
    <row r="8" spans="1:29" ht="20.25" x14ac:dyDescent="0.25">
      <c r="A8" s="3"/>
      <c r="B8" s="8" t="s">
        <v>37</v>
      </c>
      <c r="C8" s="60" t="s">
        <v>54</v>
      </c>
      <c r="D8" s="43" t="s">
        <v>33</v>
      </c>
      <c r="E8" s="15" t="s">
        <v>27</v>
      </c>
      <c r="F8" s="43" t="s">
        <v>39</v>
      </c>
      <c r="G8" s="43" t="s">
        <v>41</v>
      </c>
      <c r="H8" s="43" t="s">
        <v>44</v>
      </c>
      <c r="I8" s="8" t="s">
        <v>16</v>
      </c>
      <c r="J8" s="9">
        <v>43373</v>
      </c>
      <c r="K8" s="33">
        <v>750</v>
      </c>
      <c r="L8" s="29">
        <f>5%+9.975%</f>
        <v>0.14974999999999999</v>
      </c>
      <c r="M8" s="30">
        <f>IF(Tableau2[[#This Row],[Montant Brut]]="","",IF(Tableau2[[#This Row],[Montant Brut]]&gt;0,Tableau2[[#This Row],[Montant Total]]-Tableau2[[#This Row],[Montant Brut]]))</f>
        <v>112.3125</v>
      </c>
      <c r="N8" s="30">
        <f>IF(Tableau2[[#This Row],[Montant Brut]]="","",IF(Tableau2[[#This Row],[Montant Brut]]&gt;0,Tableau2[[#This Row],[Montant Brut]]+(Tableau2[[#This Row],[Montant Brut]]*Tableau2[[#This Row],[Taux de TPS/TVQ]])))</f>
        <v>862.3125</v>
      </c>
      <c r="O8" s="31">
        <v>50</v>
      </c>
      <c r="P8" s="30">
        <f>IF(ISERROR(Tableau2[[#This Row],[Montant Total]]-Tableau2[[#This Row],[Versements effectués par le client]]),"",Tableau2[[#This Row],[Montant Total]]-Tableau2[[#This Row],[Versements effectués par le client]])</f>
        <v>812.3125</v>
      </c>
      <c r="Q8" s="16" t="str">
        <f ca="1">IF(Tableau2[[#This Row],[Reste dû]]&gt;0,IF(Tableau2[[#This Row],[Retard de paiement (en jours) ]]&gt;0,"Relancer",""),"")</f>
        <v>Relancer</v>
      </c>
      <c r="R8" s="8">
        <v>20</v>
      </c>
      <c r="S8" s="6">
        <f>IF(Tableau2[[#This Row],[Date de facture]]="","",Tableau2[[#This Row],[Date de facture]]+Tableau2[[#This Row],[Délai de paiement accordé au client ]])</f>
        <v>43393</v>
      </c>
      <c r="T8" s="9"/>
      <c r="U8" s="17">
        <f ca="1">IF(ISBLANK(Tableau2[[#This Row],[Date de facture]]),0,IF(ISBLANK(Tableau2[[#This Row],[Date de paiement]]),$C$4-(Tableau2[[#This Row],[Date de facture]]+Tableau2[[#This Row],[Délai de paiement accordé au client ]]),""))</f>
        <v>2741</v>
      </c>
      <c r="V8" s="11" t="s">
        <v>5</v>
      </c>
      <c r="W8" s="9">
        <v>43435</v>
      </c>
      <c r="X8" s="11"/>
      <c r="Y8" s="47">
        <f ca="1">IF(Tableau2[[#This Row],[Taux d''Intérêt Annuel]]="","",Tableau2[[#This Row],[Taux d''Intérêt Annuel]]*Tableau2[[#This Row],[Retard de paiement (en jours) ]]/365*Tableau2[[#This Row],[Reste dû]])</f>
        <v>488.01064383561646</v>
      </c>
      <c r="Z8" s="10">
        <v>0.08</v>
      </c>
      <c r="AA8" s="11"/>
      <c r="AB8" s="11"/>
    </row>
    <row r="9" spans="1:29" ht="20.25" x14ac:dyDescent="0.25">
      <c r="A9" s="3"/>
      <c r="B9" s="8"/>
      <c r="C9" s="60"/>
      <c r="D9" s="8"/>
      <c r="E9" s="15"/>
      <c r="F9" s="8"/>
      <c r="G9" s="8"/>
      <c r="H9" s="8"/>
      <c r="I9" s="8"/>
      <c r="J9" s="9"/>
      <c r="K9" s="41"/>
      <c r="L9" s="10"/>
      <c r="M9" s="35" t="str">
        <f>IF(Tableau2[[#This Row],[Montant Brut]]="","",IF(Tableau2[[#This Row],[Montant Brut]]&gt;0,Tableau2[[#This Row],[Montant Total]]-Tableau2[[#This Row],[Montant Brut]]))</f>
        <v/>
      </c>
      <c r="N9" s="35" t="str">
        <f>IF(Tableau2[[#This Row],[Montant Brut]]="","",IF(Tableau2[[#This Row],[Montant Brut]]&gt;0,Tableau2[[#This Row],[Montant Brut]]+(Tableau2[[#This Row],[Montant Brut]]*Tableau2[[#This Row],[Taux de TPS/TVQ]])))</f>
        <v/>
      </c>
      <c r="O9" s="36"/>
      <c r="P9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9" s="16" t="str">
        <f>IF(Tableau2[[#This Row],[Reste dû]]&gt;0,IF(Tableau2[[#This Row],[Retard de paiement (en jours) ]]&gt;0,"Relancer",""),"")</f>
        <v/>
      </c>
      <c r="R9" s="8"/>
      <c r="S9" s="6" t="str">
        <f>IF(Tableau2[[#This Row],[Date de facture]]="","",Tableau2[[#This Row],[Date de facture]]+Tableau2[[#This Row],[Délai de paiement accordé au client ]])</f>
        <v/>
      </c>
      <c r="T9" s="9"/>
      <c r="U9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9" s="11"/>
      <c r="W9" s="11"/>
      <c r="X9" s="11"/>
      <c r="Y9" s="47" t="str">
        <f>IF(Tableau2[[#This Row],[Taux d''Intérêt Annuel]]="","",Tableau2[[#This Row],[Taux d''Intérêt Annuel]]*Tableau2[[#This Row],[Retard de paiement (en jours) ]]/365*Tableau2[[#This Row],[Reste dû]])</f>
        <v/>
      </c>
      <c r="Z9" s="11"/>
      <c r="AA9" s="11"/>
      <c r="AB9" s="11"/>
    </row>
    <row r="10" spans="1:29" ht="20.25" x14ac:dyDescent="0.25">
      <c r="A10" s="3"/>
      <c r="B10" s="8"/>
      <c r="C10" s="60"/>
      <c r="D10" s="8"/>
      <c r="E10" s="15"/>
      <c r="F10" s="8"/>
      <c r="G10" s="8"/>
      <c r="H10" s="8"/>
      <c r="I10" s="8"/>
      <c r="J10" s="9"/>
      <c r="K10" s="41"/>
      <c r="L10" s="10"/>
      <c r="M10" s="35" t="str">
        <f>IF(Tableau2[[#This Row],[Montant Brut]]="","",IF(Tableau2[[#This Row],[Montant Brut]]&gt;0,Tableau2[[#This Row],[Montant Total]]-Tableau2[[#This Row],[Montant Brut]]))</f>
        <v/>
      </c>
      <c r="N10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0" s="36"/>
      <c r="P10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0" s="16" t="str">
        <f>IF(Tableau2[[#This Row],[Reste dû]]&gt;0,IF(Tableau2[[#This Row],[Retard de paiement (en jours) ]]&gt;0,"Relancer",""),"")</f>
        <v/>
      </c>
      <c r="R10" s="8"/>
      <c r="S10" s="6" t="str">
        <f>IF(Tableau2[[#This Row],[Date de facture]]="","",Tableau2[[#This Row],[Date de facture]]+Tableau2[[#This Row],[Délai de paiement accordé au client ]])</f>
        <v/>
      </c>
      <c r="T10" s="9"/>
      <c r="U10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0" s="11"/>
      <c r="W10" s="11"/>
      <c r="X10" s="11"/>
      <c r="Y10" s="47" t="str">
        <f>IF(Tableau2[[#This Row],[Taux d''Intérêt Annuel]]="","",Tableau2[[#This Row],[Taux d''Intérêt Annuel]]*Tableau2[[#This Row],[Retard de paiement (en jours) ]]/365*Tableau2[[#This Row],[Reste dû]])</f>
        <v/>
      </c>
      <c r="Z10" s="11"/>
      <c r="AA10" s="11"/>
      <c r="AB10" s="11"/>
    </row>
    <row r="11" spans="1:29" ht="20.25" x14ac:dyDescent="0.25">
      <c r="A11" s="3"/>
      <c r="B11" s="8"/>
      <c r="C11" s="60"/>
      <c r="D11" s="8"/>
      <c r="E11" s="15"/>
      <c r="F11" s="8"/>
      <c r="G11" s="8"/>
      <c r="H11" s="8"/>
      <c r="I11" s="8"/>
      <c r="J11" s="9"/>
      <c r="K11" s="41"/>
      <c r="L11" s="10"/>
      <c r="M11" s="35" t="str">
        <f>IF(Tableau2[[#This Row],[Montant Brut]]="","",IF(Tableau2[[#This Row],[Montant Brut]]&gt;0,Tableau2[[#This Row],[Montant Total]]-Tableau2[[#This Row],[Montant Brut]]))</f>
        <v/>
      </c>
      <c r="N11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1" s="36"/>
      <c r="P11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1" s="16" t="str">
        <f>IF(Tableau2[[#This Row],[Reste dû]]&gt;0,IF(Tableau2[[#This Row],[Retard de paiement (en jours) ]]&gt;0,"Relancer",""),"")</f>
        <v/>
      </c>
      <c r="R11" s="8"/>
      <c r="S11" s="6" t="str">
        <f>IF(Tableau2[[#This Row],[Date de facture]]="","",Tableau2[[#This Row],[Date de facture]]+Tableau2[[#This Row],[Délai de paiement accordé au client ]])</f>
        <v/>
      </c>
      <c r="T11" s="9"/>
      <c r="U11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1" s="11"/>
      <c r="W11" s="11"/>
      <c r="X11" s="11"/>
      <c r="Y11" s="47" t="str">
        <f>IF(Tableau2[[#This Row],[Taux d''Intérêt Annuel]]="","",Tableau2[[#This Row],[Taux d''Intérêt Annuel]]*Tableau2[[#This Row],[Retard de paiement (en jours) ]]/365*Tableau2[[#This Row],[Reste dû]])</f>
        <v/>
      </c>
      <c r="Z11" s="11"/>
      <c r="AA11" s="11"/>
      <c r="AB11" s="11"/>
    </row>
    <row r="12" spans="1:29" ht="20.25" x14ac:dyDescent="0.25">
      <c r="A12" s="2"/>
      <c r="B12" s="8"/>
      <c r="C12" s="60"/>
      <c r="D12" s="8"/>
      <c r="E12" s="15"/>
      <c r="F12" s="8"/>
      <c r="G12" s="8"/>
      <c r="H12" s="8"/>
      <c r="I12" s="8"/>
      <c r="J12" s="9"/>
      <c r="K12" s="41"/>
      <c r="L12" s="10"/>
      <c r="M12" s="35" t="str">
        <f>IF(Tableau2[[#This Row],[Montant Brut]]="","",IF(Tableau2[[#This Row],[Montant Brut]]&gt;0,Tableau2[[#This Row],[Montant Total]]-Tableau2[[#This Row],[Montant Brut]]))</f>
        <v/>
      </c>
      <c r="N12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2" s="36"/>
      <c r="P12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2" s="16" t="str">
        <f>IF(Tableau2[[#This Row],[Reste dû]]&gt;0,IF(Tableau2[[#This Row],[Retard de paiement (en jours) ]]&gt;0,"Relancer",""),"")</f>
        <v/>
      </c>
      <c r="R12" s="8"/>
      <c r="S12" s="6" t="str">
        <f>IF(Tableau2[[#This Row],[Date de facture]]="","",Tableau2[[#This Row],[Date de facture]]+Tableau2[[#This Row],[Délai de paiement accordé au client ]])</f>
        <v/>
      </c>
      <c r="T12" s="9"/>
      <c r="U12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2" s="11"/>
      <c r="W12" s="11"/>
      <c r="X12" s="11"/>
      <c r="Y12" s="47" t="str">
        <f>IF(Tableau2[[#This Row],[Taux d''Intérêt Annuel]]="","",Tableau2[[#This Row],[Taux d''Intérêt Annuel]]*Tableau2[[#This Row],[Retard de paiement (en jours) ]]/365*Tableau2[[#This Row],[Reste dû]])</f>
        <v/>
      </c>
      <c r="Z12" s="11"/>
      <c r="AA12" s="11"/>
      <c r="AB12" s="11"/>
    </row>
    <row r="13" spans="1:29" ht="20.25" x14ac:dyDescent="0.25">
      <c r="A13" s="2"/>
      <c r="B13" s="8"/>
      <c r="C13" s="60"/>
      <c r="D13" s="8"/>
      <c r="E13" s="15"/>
      <c r="F13" s="8"/>
      <c r="G13" s="8"/>
      <c r="H13" s="8"/>
      <c r="I13" s="8"/>
      <c r="J13" s="9"/>
      <c r="K13" s="41"/>
      <c r="L13" s="10"/>
      <c r="M13" s="35" t="str">
        <f>IF(Tableau2[[#This Row],[Montant Brut]]="","",IF(Tableau2[[#This Row],[Montant Brut]]&gt;0,Tableau2[[#This Row],[Montant Total]]-Tableau2[[#This Row],[Montant Brut]]))</f>
        <v/>
      </c>
      <c r="N13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3" s="36"/>
      <c r="P13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3" s="16" t="str">
        <f>IF(Tableau2[[#This Row],[Reste dû]]&gt;0,IF(Tableau2[[#This Row],[Retard de paiement (en jours) ]]&gt;0,"Relancer",""),"")</f>
        <v/>
      </c>
      <c r="R13" s="8"/>
      <c r="S13" s="6" t="str">
        <f>IF(Tableau2[[#This Row],[Date de facture]]="","",Tableau2[[#This Row],[Date de facture]]+Tableau2[[#This Row],[Délai de paiement accordé au client ]])</f>
        <v/>
      </c>
      <c r="T13" s="9"/>
      <c r="U13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3" s="11"/>
      <c r="W13" s="11"/>
      <c r="X13" s="11"/>
      <c r="Y13" s="47" t="str">
        <f>IF(Tableau2[[#This Row],[Taux d''Intérêt Annuel]]="","",Tableau2[[#This Row],[Taux d''Intérêt Annuel]]*Tableau2[[#This Row],[Retard de paiement (en jours) ]]/365*Tableau2[[#This Row],[Reste dû]])</f>
        <v/>
      </c>
      <c r="Z13" s="11"/>
      <c r="AA13" s="11"/>
      <c r="AB13" s="11"/>
    </row>
    <row r="14" spans="1:29" ht="20.25" x14ac:dyDescent="0.25">
      <c r="A14" s="2"/>
      <c r="B14" s="8"/>
      <c r="C14" s="60"/>
      <c r="D14" s="8"/>
      <c r="E14" s="15"/>
      <c r="F14" s="8"/>
      <c r="G14" s="8"/>
      <c r="H14" s="8"/>
      <c r="I14" s="8"/>
      <c r="J14" s="9"/>
      <c r="K14" s="41"/>
      <c r="L14" s="10"/>
      <c r="M14" s="35" t="str">
        <f>IF(Tableau2[[#This Row],[Montant Brut]]="","",IF(Tableau2[[#This Row],[Montant Brut]]&gt;0,Tableau2[[#This Row],[Montant Total]]-Tableau2[[#This Row],[Montant Brut]]))</f>
        <v/>
      </c>
      <c r="N14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4" s="36"/>
      <c r="P14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4" s="16" t="str">
        <f>IF(Tableau2[[#This Row],[Reste dû]]&gt;0,IF(Tableau2[[#This Row],[Retard de paiement (en jours) ]]&gt;0,"Relancer",""),"")</f>
        <v/>
      </c>
      <c r="R14" s="8"/>
      <c r="S14" s="6" t="str">
        <f>IF(Tableau2[[#This Row],[Date de facture]]="","",Tableau2[[#This Row],[Date de facture]]+Tableau2[[#This Row],[Délai de paiement accordé au client ]])</f>
        <v/>
      </c>
      <c r="T14" s="9"/>
      <c r="U14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4" s="11"/>
      <c r="W14" s="11"/>
      <c r="X14" s="11"/>
      <c r="Y14" s="47" t="str">
        <f>IF(Tableau2[[#This Row],[Taux d''Intérêt Annuel]]="","",Tableau2[[#This Row],[Taux d''Intérêt Annuel]]*Tableau2[[#This Row],[Retard de paiement (en jours) ]]/365*Tableau2[[#This Row],[Reste dû]])</f>
        <v/>
      </c>
      <c r="Z14" s="11"/>
      <c r="AA14" s="11"/>
      <c r="AB14" s="11"/>
    </row>
    <row r="15" spans="1:29" ht="20.25" x14ac:dyDescent="0.25">
      <c r="A15" s="2"/>
      <c r="B15" s="8"/>
      <c r="C15" s="60"/>
      <c r="D15" s="8"/>
      <c r="E15" s="15"/>
      <c r="F15" s="8"/>
      <c r="G15" s="8"/>
      <c r="H15" s="8"/>
      <c r="I15" s="8"/>
      <c r="J15" s="9"/>
      <c r="K15" s="41"/>
      <c r="L15" s="10"/>
      <c r="M15" s="35" t="str">
        <f>IF(Tableau2[[#This Row],[Montant Brut]]="","",IF(Tableau2[[#This Row],[Montant Brut]]&gt;0,Tableau2[[#This Row],[Montant Total]]-Tableau2[[#This Row],[Montant Brut]]))</f>
        <v/>
      </c>
      <c r="N15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5" s="36"/>
      <c r="P15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5" s="16" t="str">
        <f>IF(Tableau2[[#This Row],[Reste dû]]&gt;0,IF(Tableau2[[#This Row],[Retard de paiement (en jours) ]]&gt;0,"Relancer",""),"")</f>
        <v/>
      </c>
      <c r="R15" s="8"/>
      <c r="S15" s="6" t="str">
        <f>IF(Tableau2[[#This Row],[Date de facture]]="","",Tableau2[[#This Row],[Date de facture]]+Tableau2[[#This Row],[Délai de paiement accordé au client ]])</f>
        <v/>
      </c>
      <c r="T15" s="9"/>
      <c r="U15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5" s="11"/>
      <c r="W15" s="11"/>
      <c r="X15" s="11"/>
      <c r="Y15" s="47" t="str">
        <f>IF(Tableau2[[#This Row],[Taux d''Intérêt Annuel]]="","",Tableau2[[#This Row],[Taux d''Intérêt Annuel]]*Tableau2[[#This Row],[Retard de paiement (en jours) ]]/365*Tableau2[[#This Row],[Reste dû]])</f>
        <v/>
      </c>
      <c r="Z15" s="11"/>
      <c r="AA15" s="11"/>
      <c r="AB15" s="11"/>
    </row>
    <row r="16" spans="1:29" ht="20.25" x14ac:dyDescent="0.25">
      <c r="A16" s="2"/>
      <c r="B16" s="8"/>
      <c r="C16" s="60"/>
      <c r="D16" s="8"/>
      <c r="E16" s="15"/>
      <c r="F16" s="8"/>
      <c r="G16" s="8"/>
      <c r="H16" s="8"/>
      <c r="I16" s="8"/>
      <c r="J16" s="9"/>
      <c r="K16" s="41"/>
      <c r="L16" s="10"/>
      <c r="M16" s="35" t="str">
        <f>IF(Tableau2[[#This Row],[Montant Brut]]="","",IF(Tableau2[[#This Row],[Montant Brut]]&gt;0,Tableau2[[#This Row],[Montant Total]]-Tableau2[[#This Row],[Montant Brut]]))</f>
        <v/>
      </c>
      <c r="N16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6" s="36"/>
      <c r="P16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6" s="16" t="str">
        <f>IF(Tableau2[[#This Row],[Reste dû]]&gt;0,IF(Tableau2[[#This Row],[Retard de paiement (en jours) ]]&gt;0,"Relancer",""),"")</f>
        <v/>
      </c>
      <c r="R16" s="8"/>
      <c r="S16" s="6" t="str">
        <f>IF(Tableau2[[#This Row],[Date de facture]]="","",Tableau2[[#This Row],[Date de facture]]+Tableau2[[#This Row],[Délai de paiement accordé au client ]])</f>
        <v/>
      </c>
      <c r="T16" s="9"/>
      <c r="U16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6" s="11"/>
      <c r="W16" s="11"/>
      <c r="X16" s="11"/>
      <c r="Y16" s="47" t="str">
        <f>IF(Tableau2[[#This Row],[Taux d''Intérêt Annuel]]="","",Tableau2[[#This Row],[Taux d''Intérêt Annuel]]*Tableau2[[#This Row],[Retard de paiement (en jours) ]]/365*Tableau2[[#This Row],[Reste dû]])</f>
        <v/>
      </c>
      <c r="Z16" s="11"/>
      <c r="AA16" s="11"/>
      <c r="AB16" s="11"/>
    </row>
    <row r="17" spans="1:28" ht="20.25" x14ac:dyDescent="0.25">
      <c r="A17" s="2"/>
      <c r="B17" s="8"/>
      <c r="C17" s="60"/>
      <c r="D17" s="8"/>
      <c r="E17" s="15"/>
      <c r="F17" s="8"/>
      <c r="G17" s="8"/>
      <c r="H17" s="8"/>
      <c r="I17" s="8"/>
      <c r="J17" s="9"/>
      <c r="K17" s="41"/>
      <c r="L17" s="10"/>
      <c r="M17" s="35" t="str">
        <f>IF(Tableau2[[#This Row],[Montant Brut]]="","",IF(Tableau2[[#This Row],[Montant Brut]]&gt;0,Tableau2[[#This Row],[Montant Total]]-Tableau2[[#This Row],[Montant Brut]]))</f>
        <v/>
      </c>
      <c r="N17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7" s="36"/>
      <c r="P17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7" s="16" t="str">
        <f>IF(Tableau2[[#This Row],[Reste dû]]&gt;0,IF(Tableau2[[#This Row],[Retard de paiement (en jours) ]]&gt;0,"Relancer",""),"")</f>
        <v/>
      </c>
      <c r="R17" s="8"/>
      <c r="S17" s="6" t="str">
        <f>IF(Tableau2[[#This Row],[Date de facture]]="","",Tableau2[[#This Row],[Date de facture]]+Tableau2[[#This Row],[Délai de paiement accordé au client ]])</f>
        <v/>
      </c>
      <c r="T17" s="9"/>
      <c r="U17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7" s="11"/>
      <c r="W17" s="11"/>
      <c r="X17" s="11"/>
      <c r="Y17" s="47" t="str">
        <f>IF(Tableau2[[#This Row],[Taux d''Intérêt Annuel]]="","",Tableau2[[#This Row],[Taux d''Intérêt Annuel]]*Tableau2[[#This Row],[Retard de paiement (en jours) ]]/365*Tableau2[[#This Row],[Reste dû]])</f>
        <v/>
      </c>
      <c r="Z17" s="11"/>
      <c r="AA17" s="11"/>
      <c r="AB17" s="11"/>
    </row>
    <row r="18" spans="1:28" ht="20.25" x14ac:dyDescent="0.25">
      <c r="A18" s="2"/>
      <c r="B18" s="8"/>
      <c r="C18" s="60"/>
      <c r="D18" s="8"/>
      <c r="E18" s="15"/>
      <c r="F18" s="8"/>
      <c r="G18" s="8"/>
      <c r="H18" s="8"/>
      <c r="I18" s="8"/>
      <c r="J18" s="9"/>
      <c r="K18" s="41"/>
      <c r="L18" s="10"/>
      <c r="M18" s="35" t="str">
        <f>IF(Tableau2[[#This Row],[Montant Brut]]="","",IF(Tableau2[[#This Row],[Montant Brut]]&gt;0,Tableau2[[#This Row],[Montant Total]]-Tableau2[[#This Row],[Montant Brut]]))</f>
        <v/>
      </c>
      <c r="N18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8" s="36"/>
      <c r="P18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8" s="16" t="str">
        <f>IF(Tableau2[[#This Row],[Reste dû]]&gt;0,IF(Tableau2[[#This Row],[Retard de paiement (en jours) ]]&gt;0,"Relancer",""),"")</f>
        <v/>
      </c>
      <c r="R18" s="8"/>
      <c r="S18" s="6" t="str">
        <f>IF(Tableau2[[#This Row],[Date de facture]]="","",Tableau2[[#This Row],[Date de facture]]+Tableau2[[#This Row],[Délai de paiement accordé au client ]])</f>
        <v/>
      </c>
      <c r="T18" s="9"/>
      <c r="U18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8" s="11"/>
      <c r="W18" s="11"/>
      <c r="X18" s="11"/>
      <c r="Y18" s="47" t="str">
        <f>IF(Tableau2[[#This Row],[Taux d''Intérêt Annuel]]="","",Tableau2[[#This Row],[Taux d''Intérêt Annuel]]*Tableau2[[#This Row],[Retard de paiement (en jours) ]]/365*Tableau2[[#This Row],[Reste dû]])</f>
        <v/>
      </c>
      <c r="Z18" s="11"/>
      <c r="AA18" s="11"/>
      <c r="AB18" s="11"/>
    </row>
    <row r="19" spans="1:28" ht="20.25" x14ac:dyDescent="0.25">
      <c r="A19" s="2"/>
      <c r="B19" s="8"/>
      <c r="C19" s="60"/>
      <c r="D19" s="8"/>
      <c r="E19" s="15"/>
      <c r="F19" s="8"/>
      <c r="G19" s="8"/>
      <c r="H19" s="8"/>
      <c r="I19" s="8"/>
      <c r="J19" s="9"/>
      <c r="K19" s="41"/>
      <c r="L19" s="10"/>
      <c r="M19" s="35" t="str">
        <f>IF(Tableau2[[#This Row],[Montant Brut]]="","",IF(Tableau2[[#This Row],[Montant Brut]]&gt;0,Tableau2[[#This Row],[Montant Total]]-Tableau2[[#This Row],[Montant Brut]]))</f>
        <v/>
      </c>
      <c r="N19" s="35" t="str">
        <f>IF(Tableau2[[#This Row],[Montant Brut]]="","",IF(Tableau2[[#This Row],[Montant Brut]]&gt;0,Tableau2[[#This Row],[Montant Brut]]+(Tableau2[[#This Row],[Montant Brut]]*Tableau2[[#This Row],[Taux de TPS/TVQ]])))</f>
        <v/>
      </c>
      <c r="O19" s="36"/>
      <c r="P19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19" s="16" t="str">
        <f>IF(Tableau2[[#This Row],[Reste dû]]&gt;0,IF(Tableau2[[#This Row],[Retard de paiement (en jours) ]]&gt;0,"Relancer",""),"")</f>
        <v/>
      </c>
      <c r="R19" s="8"/>
      <c r="S19" s="6" t="str">
        <f>IF(Tableau2[[#This Row],[Date de facture]]="","",Tableau2[[#This Row],[Date de facture]]+Tableau2[[#This Row],[Délai de paiement accordé au client ]])</f>
        <v/>
      </c>
      <c r="T19" s="9"/>
      <c r="U19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19" s="11"/>
      <c r="W19" s="11"/>
      <c r="X19" s="11"/>
      <c r="Y19" s="47" t="str">
        <f>IF(Tableau2[[#This Row],[Taux d''Intérêt Annuel]]="","",Tableau2[[#This Row],[Taux d''Intérêt Annuel]]*Tableau2[[#This Row],[Retard de paiement (en jours) ]]/365*Tableau2[[#This Row],[Reste dû]])</f>
        <v/>
      </c>
      <c r="Z19" s="11"/>
      <c r="AA19" s="11"/>
      <c r="AB19" s="11"/>
    </row>
    <row r="20" spans="1:28" ht="20.25" x14ac:dyDescent="0.25">
      <c r="A20" s="2"/>
      <c r="B20" s="8"/>
      <c r="C20" s="60"/>
      <c r="D20" s="8"/>
      <c r="E20" s="15"/>
      <c r="F20" s="8"/>
      <c r="G20" s="8"/>
      <c r="H20" s="8"/>
      <c r="I20" s="8"/>
      <c r="J20" s="9"/>
      <c r="K20" s="41"/>
      <c r="L20" s="10"/>
      <c r="M20" s="35" t="str">
        <f>IF(Tableau2[[#This Row],[Montant Brut]]="","",IF(Tableau2[[#This Row],[Montant Brut]]&gt;0,Tableau2[[#This Row],[Montant Total]]-Tableau2[[#This Row],[Montant Brut]]))</f>
        <v/>
      </c>
      <c r="N20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0" s="36"/>
      <c r="P20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0" s="16" t="str">
        <f>IF(Tableau2[[#This Row],[Reste dû]]&gt;0,IF(Tableau2[[#This Row],[Retard de paiement (en jours) ]]&gt;0,"Relancer",""),"")</f>
        <v/>
      </c>
      <c r="R20" s="8"/>
      <c r="S20" s="6" t="str">
        <f>IF(Tableau2[[#This Row],[Date de facture]]="","",Tableau2[[#This Row],[Date de facture]]+Tableau2[[#This Row],[Délai de paiement accordé au client ]])</f>
        <v/>
      </c>
      <c r="T20" s="9"/>
      <c r="U20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0" s="11"/>
      <c r="W20" s="11"/>
      <c r="X20" s="11"/>
      <c r="Y20" s="47" t="str">
        <f>IF(Tableau2[[#This Row],[Taux d''Intérêt Annuel]]="","",Tableau2[[#This Row],[Taux d''Intérêt Annuel]]*Tableau2[[#This Row],[Retard de paiement (en jours) ]]/365*Tableau2[[#This Row],[Reste dû]])</f>
        <v/>
      </c>
      <c r="Z20" s="11"/>
      <c r="AA20" s="11"/>
      <c r="AB20" s="11"/>
    </row>
    <row r="21" spans="1:28" ht="20.25" x14ac:dyDescent="0.25">
      <c r="A21" s="2"/>
      <c r="B21" s="8"/>
      <c r="C21" s="60"/>
      <c r="D21" s="8"/>
      <c r="E21" s="15"/>
      <c r="F21" s="8"/>
      <c r="G21" s="8"/>
      <c r="H21" s="8"/>
      <c r="I21" s="8"/>
      <c r="J21" s="9"/>
      <c r="K21" s="41"/>
      <c r="L21" s="10"/>
      <c r="M21" s="35" t="str">
        <f>IF(Tableau2[[#This Row],[Montant Brut]]="","",IF(Tableau2[[#This Row],[Montant Brut]]&gt;0,Tableau2[[#This Row],[Montant Total]]-Tableau2[[#This Row],[Montant Brut]]))</f>
        <v/>
      </c>
      <c r="N21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1" s="36"/>
      <c r="P21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1" s="16" t="str">
        <f>IF(Tableau2[[#This Row],[Reste dû]]&gt;0,IF(Tableau2[[#This Row],[Retard de paiement (en jours) ]]&gt;0,"Relancer",""),"")</f>
        <v/>
      </c>
      <c r="R21" s="8"/>
      <c r="S21" s="6" t="str">
        <f>IF(Tableau2[[#This Row],[Date de facture]]="","",Tableau2[[#This Row],[Date de facture]]+Tableau2[[#This Row],[Délai de paiement accordé au client ]])</f>
        <v/>
      </c>
      <c r="T21" s="9"/>
      <c r="U21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1" s="11"/>
      <c r="W21" s="11"/>
      <c r="X21" s="11"/>
      <c r="Y21" s="47" t="str">
        <f>IF(Tableau2[[#This Row],[Taux d''Intérêt Annuel]]="","",Tableau2[[#This Row],[Taux d''Intérêt Annuel]]*Tableau2[[#This Row],[Retard de paiement (en jours) ]]/365*Tableau2[[#This Row],[Reste dû]])</f>
        <v/>
      </c>
      <c r="Z21" s="11"/>
      <c r="AA21" s="11"/>
      <c r="AB21" s="11"/>
    </row>
    <row r="22" spans="1:28" ht="20.25" x14ac:dyDescent="0.25">
      <c r="A22" s="2"/>
      <c r="B22" s="8"/>
      <c r="C22" s="60"/>
      <c r="D22" s="8"/>
      <c r="E22" s="15"/>
      <c r="F22" s="8"/>
      <c r="G22" s="8"/>
      <c r="H22" s="8"/>
      <c r="I22" s="8"/>
      <c r="J22" s="9"/>
      <c r="K22" s="41"/>
      <c r="L22" s="10"/>
      <c r="M22" s="35" t="str">
        <f>IF(Tableau2[[#This Row],[Montant Brut]]="","",IF(Tableau2[[#This Row],[Montant Brut]]&gt;0,Tableau2[[#This Row],[Montant Total]]-Tableau2[[#This Row],[Montant Brut]]))</f>
        <v/>
      </c>
      <c r="N22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2" s="36"/>
      <c r="P22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2" s="16" t="str">
        <f>IF(Tableau2[[#This Row],[Reste dû]]&gt;0,IF(Tableau2[[#This Row],[Retard de paiement (en jours) ]]&gt;0,"Relancer",""),"")</f>
        <v/>
      </c>
      <c r="R22" s="8"/>
      <c r="S22" s="6" t="str">
        <f>IF(Tableau2[[#This Row],[Date de facture]]="","",Tableau2[[#This Row],[Date de facture]]+Tableau2[[#This Row],[Délai de paiement accordé au client ]])</f>
        <v/>
      </c>
      <c r="T22" s="9"/>
      <c r="U22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2" s="11"/>
      <c r="W22" s="11"/>
      <c r="X22" s="11"/>
      <c r="Y22" s="47" t="str">
        <f>IF(Tableau2[[#This Row],[Taux d''Intérêt Annuel]]="","",Tableau2[[#This Row],[Taux d''Intérêt Annuel]]*Tableau2[[#This Row],[Retard de paiement (en jours) ]]/365*Tableau2[[#This Row],[Reste dû]])</f>
        <v/>
      </c>
      <c r="Z22" s="11"/>
      <c r="AA22" s="11"/>
      <c r="AB22" s="11"/>
    </row>
    <row r="23" spans="1:28" ht="20.25" x14ac:dyDescent="0.25">
      <c r="A23" s="2"/>
      <c r="B23" s="8"/>
      <c r="C23" s="60"/>
      <c r="D23" s="8"/>
      <c r="E23" s="15"/>
      <c r="F23" s="8"/>
      <c r="G23" s="8"/>
      <c r="H23" s="8"/>
      <c r="I23" s="8"/>
      <c r="J23" s="9"/>
      <c r="K23" s="41"/>
      <c r="L23" s="10"/>
      <c r="M23" s="35" t="str">
        <f>IF(Tableau2[[#This Row],[Montant Brut]]="","",IF(Tableau2[[#This Row],[Montant Brut]]&gt;0,Tableau2[[#This Row],[Montant Total]]-Tableau2[[#This Row],[Montant Brut]]))</f>
        <v/>
      </c>
      <c r="N23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3" s="36"/>
      <c r="P23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3" s="16" t="str">
        <f>IF(Tableau2[[#This Row],[Reste dû]]&gt;0,IF(Tableau2[[#This Row],[Retard de paiement (en jours) ]]&gt;0,"Relancer",""),"")</f>
        <v/>
      </c>
      <c r="R23" s="8"/>
      <c r="S23" s="6" t="str">
        <f>IF(Tableau2[[#This Row],[Date de facture]]="","",Tableau2[[#This Row],[Date de facture]]+Tableau2[[#This Row],[Délai de paiement accordé au client ]])</f>
        <v/>
      </c>
      <c r="T23" s="9"/>
      <c r="U23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3" s="11"/>
      <c r="W23" s="11"/>
      <c r="X23" s="11"/>
      <c r="Y23" s="47" t="str">
        <f>IF(Tableau2[[#This Row],[Taux d''Intérêt Annuel]]="","",Tableau2[[#This Row],[Taux d''Intérêt Annuel]]*Tableau2[[#This Row],[Retard de paiement (en jours) ]]/365*Tableau2[[#This Row],[Reste dû]])</f>
        <v/>
      </c>
      <c r="Z23" s="11"/>
      <c r="AA23" s="11"/>
      <c r="AB23" s="11"/>
    </row>
    <row r="24" spans="1:28" ht="20.25" x14ac:dyDescent="0.25">
      <c r="A24" s="2"/>
      <c r="B24" s="8"/>
      <c r="C24" s="60"/>
      <c r="D24" s="8"/>
      <c r="E24" s="15"/>
      <c r="F24" s="8"/>
      <c r="G24" s="8"/>
      <c r="H24" s="8"/>
      <c r="I24" s="8"/>
      <c r="J24" s="9"/>
      <c r="K24" s="41"/>
      <c r="L24" s="10"/>
      <c r="M24" s="35" t="str">
        <f>IF(Tableau2[[#This Row],[Montant Brut]]="","",IF(Tableau2[[#This Row],[Montant Brut]]&gt;0,Tableau2[[#This Row],[Montant Total]]-Tableau2[[#This Row],[Montant Brut]]))</f>
        <v/>
      </c>
      <c r="N24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4" s="36"/>
      <c r="P24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4" s="16" t="str">
        <f>IF(Tableau2[[#This Row],[Reste dû]]&gt;0,IF(Tableau2[[#This Row],[Retard de paiement (en jours) ]]&gt;0,"Relancer",""),"")</f>
        <v/>
      </c>
      <c r="R24" s="8"/>
      <c r="S24" s="6" t="str">
        <f>IF(Tableau2[[#This Row],[Date de facture]]="","",Tableau2[[#This Row],[Date de facture]]+Tableau2[[#This Row],[Délai de paiement accordé au client ]])</f>
        <v/>
      </c>
      <c r="T24" s="9"/>
      <c r="U24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4" s="11"/>
      <c r="W24" s="11"/>
      <c r="X24" s="11"/>
      <c r="Y24" s="47" t="str">
        <f>IF(Tableau2[[#This Row],[Taux d''Intérêt Annuel]]="","",Tableau2[[#This Row],[Taux d''Intérêt Annuel]]*Tableau2[[#This Row],[Retard de paiement (en jours) ]]/365*Tableau2[[#This Row],[Reste dû]])</f>
        <v/>
      </c>
      <c r="Z24" s="11"/>
      <c r="AA24" s="11"/>
      <c r="AB24" s="11"/>
    </row>
    <row r="25" spans="1:28" ht="20.25" x14ac:dyDescent="0.25">
      <c r="A25" s="2"/>
      <c r="B25" s="8"/>
      <c r="C25" s="60"/>
      <c r="D25" s="8"/>
      <c r="E25" s="15"/>
      <c r="F25" s="8"/>
      <c r="G25" s="8"/>
      <c r="H25" s="8"/>
      <c r="I25" s="8"/>
      <c r="J25" s="9"/>
      <c r="K25" s="41"/>
      <c r="L25" s="10"/>
      <c r="M25" s="35" t="str">
        <f>IF(Tableau2[[#This Row],[Montant Brut]]="","",IF(Tableau2[[#This Row],[Montant Brut]]&gt;0,Tableau2[[#This Row],[Montant Total]]-Tableau2[[#This Row],[Montant Brut]]))</f>
        <v/>
      </c>
      <c r="N25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5" s="36"/>
      <c r="P25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5" s="16" t="str">
        <f>IF(Tableau2[[#This Row],[Reste dû]]&gt;0,IF(Tableau2[[#This Row],[Retard de paiement (en jours) ]]&gt;0,"Relancer",""),"")</f>
        <v/>
      </c>
      <c r="R25" s="8"/>
      <c r="S25" s="6" t="str">
        <f>IF(Tableau2[[#This Row],[Date de facture]]="","",Tableau2[[#This Row],[Date de facture]]+Tableau2[[#This Row],[Délai de paiement accordé au client ]])</f>
        <v/>
      </c>
      <c r="T25" s="9"/>
      <c r="U25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5" s="11"/>
      <c r="W25" s="11"/>
      <c r="X25" s="11"/>
      <c r="Y25" s="47" t="str">
        <f>IF(Tableau2[[#This Row],[Taux d''Intérêt Annuel]]="","",Tableau2[[#This Row],[Taux d''Intérêt Annuel]]*Tableau2[[#This Row],[Retard de paiement (en jours) ]]/365*Tableau2[[#This Row],[Reste dû]])</f>
        <v/>
      </c>
      <c r="Z25" s="11"/>
      <c r="AA25" s="11"/>
      <c r="AB25" s="11"/>
    </row>
    <row r="26" spans="1:28" ht="20.25" x14ac:dyDescent="0.25">
      <c r="A26" s="2"/>
      <c r="B26" s="8"/>
      <c r="C26" s="60"/>
      <c r="D26" s="8"/>
      <c r="E26" s="15"/>
      <c r="F26" s="8"/>
      <c r="G26" s="8"/>
      <c r="H26" s="8"/>
      <c r="I26" s="8"/>
      <c r="J26" s="9"/>
      <c r="K26" s="41"/>
      <c r="L26" s="10"/>
      <c r="M26" s="35" t="str">
        <f>IF(Tableau2[[#This Row],[Montant Brut]]="","",IF(Tableau2[[#This Row],[Montant Brut]]&gt;0,Tableau2[[#This Row],[Montant Total]]-Tableau2[[#This Row],[Montant Brut]]))</f>
        <v/>
      </c>
      <c r="N26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6" s="36"/>
      <c r="P26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6" s="16" t="str">
        <f>IF(Tableau2[[#This Row],[Reste dû]]&gt;0,IF(Tableau2[[#This Row],[Retard de paiement (en jours) ]]&gt;0,"Relancer",""),"")</f>
        <v/>
      </c>
      <c r="R26" s="8"/>
      <c r="S26" s="6" t="str">
        <f>IF(Tableau2[[#This Row],[Date de facture]]="","",Tableau2[[#This Row],[Date de facture]]+Tableau2[[#This Row],[Délai de paiement accordé au client ]])</f>
        <v/>
      </c>
      <c r="T26" s="9"/>
      <c r="U26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6" s="11"/>
      <c r="W26" s="11"/>
      <c r="X26" s="11"/>
      <c r="Y26" s="47" t="str">
        <f>IF(Tableau2[[#This Row],[Taux d''Intérêt Annuel]]="","",Tableau2[[#This Row],[Taux d''Intérêt Annuel]]*Tableau2[[#This Row],[Retard de paiement (en jours) ]]/365*Tableau2[[#This Row],[Reste dû]])</f>
        <v/>
      </c>
      <c r="Z26" s="11"/>
      <c r="AA26" s="11"/>
      <c r="AB26" s="11"/>
    </row>
    <row r="27" spans="1:28" ht="20.25" x14ac:dyDescent="0.25">
      <c r="A27" s="2"/>
      <c r="B27" s="8"/>
      <c r="C27" s="60"/>
      <c r="D27" s="8"/>
      <c r="E27" s="15"/>
      <c r="F27" s="8"/>
      <c r="G27" s="8"/>
      <c r="H27" s="8"/>
      <c r="I27" s="8"/>
      <c r="J27" s="9"/>
      <c r="K27" s="41"/>
      <c r="L27" s="10"/>
      <c r="M27" s="35" t="str">
        <f>IF(Tableau2[[#This Row],[Montant Brut]]="","",IF(Tableau2[[#This Row],[Montant Brut]]&gt;0,Tableau2[[#This Row],[Montant Total]]-Tableau2[[#This Row],[Montant Brut]]))</f>
        <v/>
      </c>
      <c r="N27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7" s="36"/>
      <c r="P27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7" s="16" t="str">
        <f>IF(Tableau2[[#This Row],[Reste dû]]&gt;0,IF(Tableau2[[#This Row],[Retard de paiement (en jours) ]]&gt;0,"Relancer",""),"")</f>
        <v/>
      </c>
      <c r="R27" s="8"/>
      <c r="S27" s="6" t="str">
        <f>IF(Tableau2[[#This Row],[Date de facture]]="","",Tableau2[[#This Row],[Date de facture]]+Tableau2[[#This Row],[Délai de paiement accordé au client ]])</f>
        <v/>
      </c>
      <c r="T27" s="9"/>
      <c r="U27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7" s="11"/>
      <c r="W27" s="11"/>
      <c r="X27" s="11"/>
      <c r="Y27" s="47" t="str">
        <f>IF(Tableau2[[#This Row],[Taux d''Intérêt Annuel]]="","",Tableau2[[#This Row],[Taux d''Intérêt Annuel]]*Tableau2[[#This Row],[Retard de paiement (en jours) ]]/365*Tableau2[[#This Row],[Reste dû]])</f>
        <v/>
      </c>
      <c r="Z27" s="11"/>
      <c r="AA27" s="11"/>
      <c r="AB27" s="11"/>
    </row>
    <row r="28" spans="1:28" ht="20.25" x14ac:dyDescent="0.25">
      <c r="A28" s="2"/>
      <c r="B28" s="8"/>
      <c r="C28" s="60"/>
      <c r="D28" s="8"/>
      <c r="E28" s="15"/>
      <c r="F28" s="8"/>
      <c r="G28" s="8"/>
      <c r="H28" s="8"/>
      <c r="I28" s="8"/>
      <c r="J28" s="9"/>
      <c r="K28" s="41"/>
      <c r="L28" s="10"/>
      <c r="M28" s="35" t="str">
        <f>IF(Tableau2[[#This Row],[Montant Brut]]="","",IF(Tableau2[[#This Row],[Montant Brut]]&gt;0,Tableau2[[#This Row],[Montant Total]]-Tableau2[[#This Row],[Montant Brut]]))</f>
        <v/>
      </c>
      <c r="N28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8" s="36"/>
      <c r="P28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8" s="16" t="str">
        <f>IF(Tableau2[[#This Row],[Reste dû]]&gt;0,IF(Tableau2[[#This Row],[Retard de paiement (en jours) ]]&gt;0,"Relancer",""),"")</f>
        <v/>
      </c>
      <c r="R28" s="8"/>
      <c r="S28" s="6" t="str">
        <f>IF(Tableau2[[#This Row],[Date de facture]]="","",Tableau2[[#This Row],[Date de facture]]+Tableau2[[#This Row],[Délai de paiement accordé au client ]])</f>
        <v/>
      </c>
      <c r="T28" s="9"/>
      <c r="U28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8" s="11"/>
      <c r="W28" s="11"/>
      <c r="X28" s="11"/>
      <c r="Y28" s="47" t="str">
        <f>IF(Tableau2[[#This Row],[Taux d''Intérêt Annuel]]="","",Tableau2[[#This Row],[Taux d''Intérêt Annuel]]*Tableau2[[#This Row],[Retard de paiement (en jours) ]]/365*Tableau2[[#This Row],[Reste dû]])</f>
        <v/>
      </c>
      <c r="Z28" s="11"/>
      <c r="AA28" s="11"/>
      <c r="AB28" s="11"/>
    </row>
    <row r="29" spans="1:28" ht="20.25" x14ac:dyDescent="0.25">
      <c r="A29" s="2"/>
      <c r="B29" s="8"/>
      <c r="C29" s="60"/>
      <c r="D29" s="8"/>
      <c r="E29" s="15"/>
      <c r="F29" s="8"/>
      <c r="G29" s="8"/>
      <c r="H29" s="8"/>
      <c r="I29" s="8"/>
      <c r="J29" s="9"/>
      <c r="K29" s="41"/>
      <c r="L29" s="10"/>
      <c r="M29" s="35" t="str">
        <f>IF(Tableau2[[#This Row],[Montant Brut]]="","",IF(Tableau2[[#This Row],[Montant Brut]]&gt;0,Tableau2[[#This Row],[Montant Total]]-Tableau2[[#This Row],[Montant Brut]]))</f>
        <v/>
      </c>
      <c r="N29" s="35" t="str">
        <f>IF(Tableau2[[#This Row],[Montant Brut]]="","",IF(Tableau2[[#This Row],[Montant Brut]]&gt;0,Tableau2[[#This Row],[Montant Brut]]+(Tableau2[[#This Row],[Montant Brut]]*Tableau2[[#This Row],[Taux de TPS/TVQ]])))</f>
        <v/>
      </c>
      <c r="O29" s="36"/>
      <c r="P29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29" s="16" t="str">
        <f>IF(Tableau2[[#This Row],[Reste dû]]&gt;0,IF(Tableau2[[#This Row],[Retard de paiement (en jours) ]]&gt;0,"Relancer",""),"")</f>
        <v/>
      </c>
      <c r="R29" s="8"/>
      <c r="S29" s="6" t="str">
        <f>IF(Tableau2[[#This Row],[Date de facture]]="","",Tableau2[[#This Row],[Date de facture]]+Tableau2[[#This Row],[Délai de paiement accordé au client ]])</f>
        <v/>
      </c>
      <c r="T29" s="9"/>
      <c r="U29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29" s="11"/>
      <c r="W29" s="11"/>
      <c r="X29" s="11"/>
      <c r="Y29" s="47" t="str">
        <f>IF(Tableau2[[#This Row],[Taux d''Intérêt Annuel]]="","",Tableau2[[#This Row],[Taux d''Intérêt Annuel]]*Tableau2[[#This Row],[Retard de paiement (en jours) ]]/365*Tableau2[[#This Row],[Reste dû]])</f>
        <v/>
      </c>
      <c r="Z29" s="11"/>
      <c r="AA29" s="11"/>
      <c r="AB29" s="11"/>
    </row>
    <row r="30" spans="1:28" ht="20.25" x14ac:dyDescent="0.25">
      <c r="A30" s="2"/>
      <c r="B30" s="8"/>
      <c r="C30" s="60"/>
      <c r="D30" s="8"/>
      <c r="E30" s="15"/>
      <c r="F30" s="8"/>
      <c r="G30" s="8"/>
      <c r="H30" s="8"/>
      <c r="I30" s="8"/>
      <c r="J30" s="9"/>
      <c r="K30" s="41"/>
      <c r="L30" s="10"/>
      <c r="M30" s="35" t="str">
        <f>IF(Tableau2[[#This Row],[Montant Brut]]="","",IF(Tableau2[[#This Row],[Montant Brut]]&gt;0,Tableau2[[#This Row],[Montant Total]]-Tableau2[[#This Row],[Montant Brut]]))</f>
        <v/>
      </c>
      <c r="N30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0" s="36"/>
      <c r="P30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0" s="16" t="str">
        <f>IF(Tableau2[[#This Row],[Reste dû]]&gt;0,IF(Tableau2[[#This Row],[Retard de paiement (en jours) ]]&gt;0,"Relancer",""),"")</f>
        <v/>
      </c>
      <c r="R30" s="8"/>
      <c r="S30" s="6" t="str">
        <f>IF(Tableau2[[#This Row],[Date de facture]]="","",Tableau2[[#This Row],[Date de facture]]+Tableau2[[#This Row],[Délai de paiement accordé au client ]])</f>
        <v/>
      </c>
      <c r="T30" s="9"/>
      <c r="U30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0" s="11"/>
      <c r="W30" s="11"/>
      <c r="X30" s="11"/>
      <c r="Y30" s="47" t="str">
        <f>IF(Tableau2[[#This Row],[Taux d''Intérêt Annuel]]="","",Tableau2[[#This Row],[Taux d''Intérêt Annuel]]*Tableau2[[#This Row],[Retard de paiement (en jours) ]]/365*Tableau2[[#This Row],[Reste dû]])</f>
        <v/>
      </c>
      <c r="Z30" s="11"/>
      <c r="AA30" s="11"/>
      <c r="AB30" s="11"/>
    </row>
    <row r="31" spans="1:28" ht="20.25" x14ac:dyDescent="0.25">
      <c r="A31" s="2"/>
      <c r="B31" s="8"/>
      <c r="C31" s="60"/>
      <c r="D31" s="8"/>
      <c r="E31" s="15"/>
      <c r="F31" s="8"/>
      <c r="G31" s="8"/>
      <c r="H31" s="8"/>
      <c r="I31" s="8"/>
      <c r="J31" s="9"/>
      <c r="K31" s="41"/>
      <c r="L31" s="10"/>
      <c r="M31" s="35" t="str">
        <f>IF(Tableau2[[#This Row],[Montant Brut]]="","",IF(Tableau2[[#This Row],[Montant Brut]]&gt;0,Tableau2[[#This Row],[Montant Total]]-Tableau2[[#This Row],[Montant Brut]]))</f>
        <v/>
      </c>
      <c r="N31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1" s="36"/>
      <c r="P31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1" s="16" t="str">
        <f>IF(Tableau2[[#This Row],[Reste dû]]&gt;0,IF(Tableau2[[#This Row],[Retard de paiement (en jours) ]]&gt;0,"Relancer",""),"")</f>
        <v/>
      </c>
      <c r="R31" s="8"/>
      <c r="S31" s="6" t="str">
        <f>IF(Tableau2[[#This Row],[Date de facture]]="","",Tableau2[[#This Row],[Date de facture]]+Tableau2[[#This Row],[Délai de paiement accordé au client ]])</f>
        <v/>
      </c>
      <c r="T31" s="9"/>
      <c r="U31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1" s="11"/>
      <c r="W31" s="11"/>
      <c r="X31" s="11"/>
      <c r="Y31" s="47" t="str">
        <f>IF(Tableau2[[#This Row],[Taux d''Intérêt Annuel]]="","",Tableau2[[#This Row],[Taux d''Intérêt Annuel]]*Tableau2[[#This Row],[Retard de paiement (en jours) ]]/365*Tableau2[[#This Row],[Reste dû]])</f>
        <v/>
      </c>
      <c r="Z31" s="11"/>
      <c r="AA31" s="11"/>
      <c r="AB31" s="11"/>
    </row>
    <row r="32" spans="1:28" ht="20.25" x14ac:dyDescent="0.25">
      <c r="A32" s="2"/>
      <c r="B32" s="8"/>
      <c r="C32" s="60"/>
      <c r="D32" s="8"/>
      <c r="E32" s="15"/>
      <c r="F32" s="8"/>
      <c r="G32" s="8"/>
      <c r="H32" s="8"/>
      <c r="I32" s="8"/>
      <c r="J32" s="9"/>
      <c r="K32" s="41"/>
      <c r="L32" s="10"/>
      <c r="M32" s="35" t="str">
        <f>IF(Tableau2[[#This Row],[Montant Brut]]="","",IF(Tableau2[[#This Row],[Montant Brut]]&gt;0,Tableau2[[#This Row],[Montant Total]]-Tableau2[[#This Row],[Montant Brut]]))</f>
        <v/>
      </c>
      <c r="N32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2" s="36"/>
      <c r="P32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2" s="16" t="str">
        <f>IF(Tableau2[[#This Row],[Reste dû]]&gt;0,IF(Tableau2[[#This Row],[Retard de paiement (en jours) ]]&gt;0,"Relancer",""),"")</f>
        <v/>
      </c>
      <c r="R32" s="8"/>
      <c r="S32" s="6" t="str">
        <f>IF(Tableau2[[#This Row],[Date de facture]]="","",Tableau2[[#This Row],[Date de facture]]+Tableau2[[#This Row],[Délai de paiement accordé au client ]])</f>
        <v/>
      </c>
      <c r="T32" s="9"/>
      <c r="U32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2" s="11"/>
      <c r="W32" s="11"/>
      <c r="X32" s="11"/>
      <c r="Y32" s="47" t="str">
        <f>IF(Tableau2[[#This Row],[Taux d''Intérêt Annuel]]="","",Tableau2[[#This Row],[Taux d''Intérêt Annuel]]*Tableau2[[#This Row],[Retard de paiement (en jours) ]]/365*Tableau2[[#This Row],[Reste dû]])</f>
        <v/>
      </c>
      <c r="Z32" s="11"/>
      <c r="AA32" s="11"/>
      <c r="AB32" s="11"/>
    </row>
    <row r="33" spans="1:28" ht="20.25" x14ac:dyDescent="0.25">
      <c r="A33" s="2"/>
      <c r="B33" s="8"/>
      <c r="C33" s="60"/>
      <c r="D33" s="8"/>
      <c r="E33" s="15"/>
      <c r="F33" s="8"/>
      <c r="G33" s="8"/>
      <c r="H33" s="8"/>
      <c r="I33" s="8"/>
      <c r="J33" s="9"/>
      <c r="K33" s="41"/>
      <c r="L33" s="10"/>
      <c r="M33" s="35" t="str">
        <f>IF(Tableau2[[#This Row],[Montant Brut]]="","",IF(Tableau2[[#This Row],[Montant Brut]]&gt;0,Tableau2[[#This Row],[Montant Total]]-Tableau2[[#This Row],[Montant Brut]]))</f>
        <v/>
      </c>
      <c r="N33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3" s="36"/>
      <c r="P33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3" s="16" t="str">
        <f>IF(Tableau2[[#This Row],[Reste dû]]&gt;0,IF(Tableau2[[#This Row],[Retard de paiement (en jours) ]]&gt;0,"Relancer",""),"")</f>
        <v/>
      </c>
      <c r="R33" s="8"/>
      <c r="S33" s="6" t="str">
        <f>IF(Tableau2[[#This Row],[Date de facture]]="","",Tableau2[[#This Row],[Date de facture]]+Tableau2[[#This Row],[Délai de paiement accordé au client ]])</f>
        <v/>
      </c>
      <c r="T33" s="9"/>
      <c r="U33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3" s="11"/>
      <c r="W33" s="11"/>
      <c r="X33" s="11"/>
      <c r="Y33" s="47" t="str">
        <f>IF(Tableau2[[#This Row],[Taux d''Intérêt Annuel]]="","",Tableau2[[#This Row],[Taux d''Intérêt Annuel]]*Tableau2[[#This Row],[Retard de paiement (en jours) ]]/365*Tableau2[[#This Row],[Reste dû]])</f>
        <v/>
      </c>
      <c r="Z33" s="11"/>
      <c r="AA33" s="11"/>
      <c r="AB33" s="11"/>
    </row>
    <row r="34" spans="1:28" ht="20.25" x14ac:dyDescent="0.25">
      <c r="A34" s="2"/>
      <c r="B34" s="8"/>
      <c r="C34" s="60"/>
      <c r="D34" s="8"/>
      <c r="E34" s="15"/>
      <c r="F34" s="8"/>
      <c r="G34" s="8"/>
      <c r="H34" s="8"/>
      <c r="I34" s="8"/>
      <c r="J34" s="9"/>
      <c r="K34" s="41"/>
      <c r="L34" s="10"/>
      <c r="M34" s="35" t="str">
        <f>IF(Tableau2[[#This Row],[Montant Brut]]="","",IF(Tableau2[[#This Row],[Montant Brut]]&gt;0,Tableau2[[#This Row],[Montant Total]]-Tableau2[[#This Row],[Montant Brut]]))</f>
        <v/>
      </c>
      <c r="N34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4" s="36"/>
      <c r="P34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4" s="16" t="str">
        <f>IF(Tableau2[[#This Row],[Reste dû]]&gt;0,IF(Tableau2[[#This Row],[Retard de paiement (en jours) ]]&gt;0,"Relancer",""),"")</f>
        <v/>
      </c>
      <c r="R34" s="8"/>
      <c r="S34" s="6" t="str">
        <f>IF(Tableau2[[#This Row],[Date de facture]]="","",Tableau2[[#This Row],[Date de facture]]+Tableau2[[#This Row],[Délai de paiement accordé au client ]])</f>
        <v/>
      </c>
      <c r="T34" s="9"/>
      <c r="U34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4" s="11"/>
      <c r="W34" s="11"/>
      <c r="X34" s="11"/>
      <c r="Y34" s="47" t="str">
        <f>IF(Tableau2[[#This Row],[Taux d''Intérêt Annuel]]="","",Tableau2[[#This Row],[Taux d''Intérêt Annuel]]*Tableau2[[#This Row],[Retard de paiement (en jours) ]]/365*Tableau2[[#This Row],[Reste dû]])</f>
        <v/>
      </c>
      <c r="Z34" s="11"/>
      <c r="AA34" s="11"/>
      <c r="AB34" s="11"/>
    </row>
    <row r="35" spans="1:28" ht="20.25" x14ac:dyDescent="0.25">
      <c r="A35" s="2"/>
      <c r="B35" s="8"/>
      <c r="C35" s="60"/>
      <c r="D35" s="8"/>
      <c r="E35" s="15"/>
      <c r="F35" s="8"/>
      <c r="G35" s="8"/>
      <c r="H35" s="8"/>
      <c r="I35" s="8"/>
      <c r="J35" s="9"/>
      <c r="K35" s="41"/>
      <c r="L35" s="10"/>
      <c r="M35" s="35" t="str">
        <f>IF(Tableau2[[#This Row],[Montant Brut]]="","",IF(Tableau2[[#This Row],[Montant Brut]]&gt;0,Tableau2[[#This Row],[Montant Total]]-Tableau2[[#This Row],[Montant Brut]]))</f>
        <v/>
      </c>
      <c r="N35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5" s="36"/>
      <c r="P35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5" s="16" t="str">
        <f>IF(Tableau2[[#This Row],[Reste dû]]&gt;0,IF(Tableau2[[#This Row],[Retard de paiement (en jours) ]]&gt;0,"Relancer",""),"")</f>
        <v/>
      </c>
      <c r="R35" s="8"/>
      <c r="S35" s="6" t="str">
        <f>IF(Tableau2[[#This Row],[Date de facture]]="","",Tableau2[[#This Row],[Date de facture]]+Tableau2[[#This Row],[Délai de paiement accordé au client ]])</f>
        <v/>
      </c>
      <c r="T35" s="9"/>
      <c r="U35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5" s="11"/>
      <c r="W35" s="11"/>
      <c r="X35" s="11"/>
      <c r="Y35" s="47" t="str">
        <f>IF(Tableau2[[#This Row],[Taux d''Intérêt Annuel]]="","",Tableau2[[#This Row],[Taux d''Intérêt Annuel]]*Tableau2[[#This Row],[Retard de paiement (en jours) ]]/365*Tableau2[[#This Row],[Reste dû]])</f>
        <v/>
      </c>
      <c r="Z35" s="11"/>
      <c r="AA35" s="11"/>
      <c r="AB35" s="11"/>
    </row>
    <row r="36" spans="1:28" ht="20.25" x14ac:dyDescent="0.25">
      <c r="A36" s="2"/>
      <c r="B36" s="8"/>
      <c r="C36" s="60"/>
      <c r="D36" s="8"/>
      <c r="E36" s="15"/>
      <c r="F36" s="8"/>
      <c r="G36" s="8"/>
      <c r="H36" s="8"/>
      <c r="I36" s="8"/>
      <c r="J36" s="9"/>
      <c r="K36" s="41"/>
      <c r="L36" s="10"/>
      <c r="M36" s="35" t="str">
        <f>IF(Tableau2[[#This Row],[Montant Brut]]="","",IF(Tableau2[[#This Row],[Montant Brut]]&gt;0,Tableau2[[#This Row],[Montant Total]]-Tableau2[[#This Row],[Montant Brut]]))</f>
        <v/>
      </c>
      <c r="N36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6" s="36"/>
      <c r="P36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6" s="16" t="str">
        <f>IF(Tableau2[[#This Row],[Reste dû]]&gt;0,IF(Tableau2[[#This Row],[Retard de paiement (en jours) ]]&gt;0,"Relancer",""),"")</f>
        <v/>
      </c>
      <c r="R36" s="8"/>
      <c r="S36" s="6" t="str">
        <f>IF(Tableau2[[#This Row],[Date de facture]]="","",Tableau2[[#This Row],[Date de facture]]+Tableau2[[#This Row],[Délai de paiement accordé au client ]])</f>
        <v/>
      </c>
      <c r="T36" s="9"/>
      <c r="U36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6" s="11"/>
      <c r="W36" s="11"/>
      <c r="X36" s="11"/>
      <c r="Y36" s="47" t="str">
        <f>IF(Tableau2[[#This Row],[Taux d''Intérêt Annuel]]="","",Tableau2[[#This Row],[Taux d''Intérêt Annuel]]*Tableau2[[#This Row],[Retard de paiement (en jours) ]]/365*Tableau2[[#This Row],[Reste dû]])</f>
        <v/>
      </c>
      <c r="Z36" s="11"/>
      <c r="AA36" s="11"/>
      <c r="AB36" s="11"/>
    </row>
    <row r="37" spans="1:28" ht="20.25" x14ac:dyDescent="0.25">
      <c r="A37" s="2"/>
      <c r="B37" s="8"/>
      <c r="C37" s="60"/>
      <c r="D37" s="8"/>
      <c r="E37" s="15"/>
      <c r="F37" s="8"/>
      <c r="G37" s="8"/>
      <c r="H37" s="8"/>
      <c r="I37" s="8"/>
      <c r="J37" s="9"/>
      <c r="K37" s="41"/>
      <c r="L37" s="10"/>
      <c r="M37" s="35" t="str">
        <f>IF(Tableau2[[#This Row],[Montant Brut]]="","",IF(Tableau2[[#This Row],[Montant Brut]]&gt;0,Tableau2[[#This Row],[Montant Total]]-Tableau2[[#This Row],[Montant Brut]]))</f>
        <v/>
      </c>
      <c r="N37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7" s="36"/>
      <c r="P37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7" s="16" t="str">
        <f>IF(Tableau2[[#This Row],[Reste dû]]&gt;0,IF(Tableau2[[#This Row],[Retard de paiement (en jours) ]]&gt;0,"Relancer",""),"")</f>
        <v/>
      </c>
      <c r="R37" s="8"/>
      <c r="S37" s="6" t="str">
        <f>IF(Tableau2[[#This Row],[Date de facture]]="","",Tableau2[[#This Row],[Date de facture]]+Tableau2[[#This Row],[Délai de paiement accordé au client ]])</f>
        <v/>
      </c>
      <c r="T37" s="9"/>
      <c r="U37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7" s="11"/>
      <c r="W37" s="11"/>
      <c r="X37" s="11"/>
      <c r="Y37" s="47" t="str">
        <f>IF(Tableau2[[#This Row],[Taux d''Intérêt Annuel]]="","",Tableau2[[#This Row],[Taux d''Intérêt Annuel]]*Tableau2[[#This Row],[Retard de paiement (en jours) ]]/365*Tableau2[[#This Row],[Reste dû]])</f>
        <v/>
      </c>
      <c r="Z37" s="11"/>
      <c r="AA37" s="11"/>
      <c r="AB37" s="11"/>
    </row>
    <row r="38" spans="1:28" ht="20.25" x14ac:dyDescent="0.25">
      <c r="A38" s="2"/>
      <c r="B38" s="8"/>
      <c r="C38" s="60"/>
      <c r="D38" s="8"/>
      <c r="E38" s="15"/>
      <c r="F38" s="8"/>
      <c r="G38" s="8"/>
      <c r="H38" s="8"/>
      <c r="I38" s="8"/>
      <c r="J38" s="9"/>
      <c r="K38" s="41"/>
      <c r="L38" s="10"/>
      <c r="M38" s="35" t="str">
        <f>IF(Tableau2[[#This Row],[Montant Brut]]="","",IF(Tableau2[[#This Row],[Montant Brut]]&gt;0,Tableau2[[#This Row],[Montant Total]]-Tableau2[[#This Row],[Montant Brut]]))</f>
        <v/>
      </c>
      <c r="N38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8" s="36"/>
      <c r="P38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8" s="16" t="str">
        <f>IF(Tableau2[[#This Row],[Reste dû]]&gt;0,IF(Tableau2[[#This Row],[Retard de paiement (en jours) ]]&gt;0,"Relancer",""),"")</f>
        <v/>
      </c>
      <c r="R38" s="8"/>
      <c r="S38" s="6" t="str">
        <f>IF(Tableau2[[#This Row],[Date de facture]]="","",Tableau2[[#This Row],[Date de facture]]+Tableau2[[#This Row],[Délai de paiement accordé au client ]])</f>
        <v/>
      </c>
      <c r="T38" s="9"/>
      <c r="U38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8" s="11"/>
      <c r="W38" s="11"/>
      <c r="X38" s="11"/>
      <c r="Y38" s="47" t="str">
        <f>IF(Tableau2[[#This Row],[Taux d''Intérêt Annuel]]="","",Tableau2[[#This Row],[Taux d''Intérêt Annuel]]*Tableau2[[#This Row],[Retard de paiement (en jours) ]]/365*Tableau2[[#This Row],[Reste dû]])</f>
        <v/>
      </c>
      <c r="Z38" s="11"/>
      <c r="AA38" s="11"/>
      <c r="AB38" s="11"/>
    </row>
    <row r="39" spans="1:28" ht="20.25" x14ac:dyDescent="0.25">
      <c r="A39" s="2"/>
      <c r="B39" s="8"/>
      <c r="C39" s="60"/>
      <c r="D39" s="8"/>
      <c r="E39" s="15"/>
      <c r="F39" s="8"/>
      <c r="G39" s="8"/>
      <c r="H39" s="8"/>
      <c r="I39" s="8"/>
      <c r="J39" s="9"/>
      <c r="K39" s="41"/>
      <c r="L39" s="10"/>
      <c r="M39" s="35" t="str">
        <f>IF(Tableau2[[#This Row],[Montant Brut]]="","",IF(Tableau2[[#This Row],[Montant Brut]]&gt;0,Tableau2[[#This Row],[Montant Total]]-Tableau2[[#This Row],[Montant Brut]]))</f>
        <v/>
      </c>
      <c r="N39" s="35" t="str">
        <f>IF(Tableau2[[#This Row],[Montant Brut]]="","",IF(Tableau2[[#This Row],[Montant Brut]]&gt;0,Tableau2[[#This Row],[Montant Brut]]+(Tableau2[[#This Row],[Montant Brut]]*Tableau2[[#This Row],[Taux de TPS/TVQ]])))</f>
        <v/>
      </c>
      <c r="O39" s="36"/>
      <c r="P39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39" s="16" t="str">
        <f>IF(Tableau2[[#This Row],[Reste dû]]&gt;0,IF(Tableau2[[#This Row],[Retard de paiement (en jours) ]]&gt;0,"Relancer",""),"")</f>
        <v/>
      </c>
      <c r="R39" s="8"/>
      <c r="S39" s="6" t="str">
        <f>IF(Tableau2[[#This Row],[Date de facture]]="","",Tableau2[[#This Row],[Date de facture]]+Tableau2[[#This Row],[Délai de paiement accordé au client ]])</f>
        <v/>
      </c>
      <c r="T39" s="9"/>
      <c r="U39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39" s="11"/>
      <c r="W39" s="11"/>
      <c r="X39" s="11"/>
      <c r="Y39" s="47" t="str">
        <f>IF(Tableau2[[#This Row],[Taux d''Intérêt Annuel]]="","",Tableau2[[#This Row],[Taux d''Intérêt Annuel]]*Tableau2[[#This Row],[Retard de paiement (en jours) ]]/365*Tableau2[[#This Row],[Reste dû]])</f>
        <v/>
      </c>
      <c r="Z39" s="11"/>
      <c r="AA39" s="11"/>
      <c r="AB39" s="11"/>
    </row>
    <row r="40" spans="1:28" ht="20.25" x14ac:dyDescent="0.25">
      <c r="B40" s="8"/>
      <c r="C40" s="60"/>
      <c r="D40" s="8"/>
      <c r="E40" s="15"/>
      <c r="F40" s="8"/>
      <c r="G40" s="8"/>
      <c r="H40" s="8"/>
      <c r="I40" s="8"/>
      <c r="J40" s="9"/>
      <c r="K40" s="41"/>
      <c r="L40" s="10"/>
      <c r="M40" s="35" t="str">
        <f>IF(Tableau2[[#This Row],[Montant Brut]]="","",IF(Tableau2[[#This Row],[Montant Brut]]&gt;0,Tableau2[[#This Row],[Montant Total]]-Tableau2[[#This Row],[Montant Brut]]))</f>
        <v/>
      </c>
      <c r="N40" s="35" t="str">
        <f>IF(Tableau2[[#This Row],[Montant Brut]]="","",IF(Tableau2[[#This Row],[Montant Brut]]&gt;0,Tableau2[[#This Row],[Montant Brut]]+(Tableau2[[#This Row],[Montant Brut]]*Tableau2[[#This Row],[Taux de TPS/TVQ]])))</f>
        <v/>
      </c>
      <c r="O40" s="36"/>
      <c r="P40" s="30" t="str">
        <f>IF(ISERROR(Tableau2[[#This Row],[Montant Total]]-Tableau2[[#This Row],[Versements effectués par le client]]),"",Tableau2[[#This Row],[Montant Total]]-Tableau2[[#This Row],[Versements effectués par le client]])</f>
        <v/>
      </c>
      <c r="Q40" s="16" t="str">
        <f>IF(Tableau2[[#This Row],[Reste dû]]&gt;0,IF(Tableau2[[#This Row],[Retard de paiement (en jours) ]]&gt;0,"Relancer",""),"")</f>
        <v/>
      </c>
      <c r="R40" s="8"/>
      <c r="S40" s="6" t="str">
        <f>IF(Tableau2[[#This Row],[Date de facture]]="","",Tableau2[[#This Row],[Date de facture]]+Tableau2[[#This Row],[Délai de paiement accordé au client ]])</f>
        <v/>
      </c>
      <c r="T40" s="9"/>
      <c r="U40" s="1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40" s="11"/>
      <c r="W40" s="11"/>
      <c r="X40" s="11"/>
      <c r="Y40" s="47" t="str">
        <f>IF(Tableau2[[#This Row],[Taux d''Intérêt Annuel]]="","",Tableau2[[#This Row],[Taux d''Intérêt Annuel]]*Tableau2[[#This Row],[Retard de paiement (en jours) ]]/365*Tableau2[[#This Row],[Reste dû]])</f>
        <v/>
      </c>
      <c r="Z40" s="11"/>
      <c r="AA40" s="11"/>
      <c r="AB40" s="11"/>
    </row>
    <row r="41" spans="1:28" ht="21" thickBot="1" x14ac:dyDescent="0.3">
      <c r="B41" s="21"/>
      <c r="C41" s="60"/>
      <c r="D41" s="21"/>
      <c r="E41" s="22"/>
      <c r="F41" s="21"/>
      <c r="G41" s="21"/>
      <c r="H41" s="21"/>
      <c r="I41" s="21"/>
      <c r="J41" s="23"/>
      <c r="K41" s="42"/>
      <c r="L41" s="24"/>
      <c r="M41" s="37" t="str">
        <f>IF(Tableau2[[#This Row],[Montant Brut]]="","",IF(Tableau2[[#This Row],[Montant Brut]]&gt;0,Tableau2[[#This Row],[Montant Total]]-Tableau2[[#This Row],[Montant Brut]]))</f>
        <v/>
      </c>
      <c r="N41" s="37" t="str">
        <f>IF(Tableau2[[#This Row],[Montant Brut]]="","",IF(Tableau2[[#This Row],[Montant Brut]]&gt;0,Tableau2[[#This Row],[Montant Brut]]+(Tableau2[[#This Row],[Montant Brut]]*Tableau2[[#This Row],[Taux de TPS/TVQ]])))</f>
        <v/>
      </c>
      <c r="O41" s="38"/>
      <c r="P41" s="39" t="str">
        <f>IF(ISERROR(Tableau2[[#This Row],[Montant Total]]-Tableau2[[#This Row],[Versements effectués par le client]]),"",Tableau2[[#This Row],[Montant Total]]-Tableau2[[#This Row],[Versements effectués par le client]])</f>
        <v/>
      </c>
      <c r="Q41" s="25" t="str">
        <f>IF(Tableau2[[#This Row],[Reste dû]]&gt;0,IF(Tableau2[[#This Row],[Retard de paiement (en jours) ]]&gt;0,"Relancer",""),"")</f>
        <v/>
      </c>
      <c r="R41" s="21"/>
      <c r="S41" s="6" t="str">
        <f>IF(Tableau2[[#This Row],[Date de facture]]="","",Tableau2[[#This Row],[Date de facture]]+Tableau2[[#This Row],[Délai de paiement accordé au client ]])</f>
        <v/>
      </c>
      <c r="T41" s="26"/>
      <c r="U41" s="27">
        <f>IF(ISBLANK(Tableau2[[#This Row],[Date de facture]]),0,IF(ISBLANK(Tableau2[[#This Row],[Date de paiement]]),$C$4-(Tableau2[[#This Row],[Date de facture]]+Tableau2[[#This Row],[Délai de paiement accordé au client ]]),""))</f>
        <v>0</v>
      </c>
      <c r="V41" s="26"/>
      <c r="W41" s="26"/>
      <c r="X41" s="26"/>
      <c r="Y41" s="48" t="str">
        <f>IF(Tableau2[[#This Row],[Taux d''Intérêt Annuel]]="","",Tableau2[[#This Row],[Taux d''Intérêt Annuel]]*Tableau2[[#This Row],[Retard de paiement (en jours) ]]/365*Tableau2[[#This Row],[Reste dû]])</f>
        <v/>
      </c>
      <c r="Z41" s="26"/>
      <c r="AA41" s="26"/>
      <c r="AB41" s="26"/>
    </row>
    <row r="42" spans="1:28" s="18" customFormat="1" ht="19.5" customHeight="1" thickBot="1" x14ac:dyDescent="0.3">
      <c r="B42" s="49"/>
      <c r="C42" s="49"/>
      <c r="D42" s="44"/>
      <c r="E42" s="50"/>
      <c r="F42" s="44"/>
      <c r="G42" s="44"/>
      <c r="H42" s="44"/>
      <c r="I42" s="51"/>
      <c r="J42" s="52"/>
      <c r="K42" s="53">
        <f>SUBTOTAL(109,Tableau2[Montant Brut])</f>
        <v>1000</v>
      </c>
      <c r="L42" s="54"/>
      <c r="M42" s="53">
        <f>SUBTOTAL(109,Tableau2[Montant de la TPS/TVQ])</f>
        <v>149.75</v>
      </c>
      <c r="N42" s="53">
        <f>SUBTOTAL(109,Tableau2[Montant Total])</f>
        <v>1149.75</v>
      </c>
      <c r="O42" s="53">
        <f>SUBTOTAL(109,Tableau2[Versements effectués par le client])</f>
        <v>300</v>
      </c>
      <c r="P42" s="53">
        <f>SUBTOTAL(109,Tableau2[Reste dû])</f>
        <v>849.75</v>
      </c>
      <c r="Q42" s="55"/>
      <c r="R42" s="56">
        <f>AVERAGE(Tableau2[[Délai de paiement accordé au client ]])</f>
        <v>20</v>
      </c>
      <c r="S42" s="57"/>
      <c r="T42" s="57"/>
      <c r="U42" s="58">
        <f ca="1">AVERAGE(Tableau2[Retard de paiement (en jours) ])</f>
        <v>156.6</v>
      </c>
      <c r="V42" s="45"/>
      <c r="W42" s="45"/>
      <c r="X42" s="45"/>
      <c r="Y42" s="45"/>
      <c r="Z42" s="45"/>
      <c r="AA42" s="45"/>
      <c r="AB42" s="59"/>
    </row>
    <row r="43" spans="1:28" ht="45" x14ac:dyDescent="0.25">
      <c r="K43" s="28" t="s">
        <v>24</v>
      </c>
      <c r="L43" s="40" t="s">
        <v>22</v>
      </c>
      <c r="N43" s="40" t="s">
        <v>23</v>
      </c>
      <c r="O43" s="40" t="s">
        <v>20</v>
      </c>
      <c r="P43" s="40" t="s">
        <v>19</v>
      </c>
      <c r="Q43" s="40" t="s">
        <v>18</v>
      </c>
      <c r="R43" s="19"/>
      <c r="S43" s="19" t="s">
        <v>17</v>
      </c>
      <c r="T43" s="20"/>
      <c r="U43" s="20"/>
      <c r="V43" s="19" t="s">
        <v>21</v>
      </c>
    </row>
  </sheetData>
  <conditionalFormatting sqref="P7:P41">
    <cfRule type="expression" dxfId="4" priority="8">
      <formula>P7=0</formula>
    </cfRule>
    <cfRule type="expression" dxfId="3" priority="9">
      <formula>P7&lt;0</formula>
    </cfRule>
    <cfRule type="expression" dxfId="2" priority="10">
      <formula>P7&gt;0</formula>
    </cfRule>
  </conditionalFormatting>
  <conditionalFormatting sqref="U7:U41">
    <cfRule type="cellIs" dxfId="1" priority="2" operator="lessThan">
      <formula>0</formula>
    </cfRule>
    <cfRule type="cellIs" dxfId="0" priority="3" operator="greaterThan">
      <formula>0</formula>
    </cfRule>
  </conditionalFormatting>
  <dataValidations count="3">
    <dataValidation type="list" allowBlank="1" showInputMessage="1" showErrorMessage="1" sqref="V7:V41" xr:uid="{00000000-0002-0000-0100-000000000000}">
      <formula1>"Chèque, Virement, Espèces, Autres "</formula1>
    </dataValidation>
    <dataValidation type="custom" allowBlank="1" showInputMessage="1" showErrorMessage="1" errorTitle="Doublon" error="“Vous avez déjà saisie cette facture”" sqref="I7:I41" xr:uid="{00000000-0002-0000-0100-000001000000}">
      <formula1>COUNTIF($I$7:$I$525,$I7)=1</formula1>
    </dataValidation>
    <dataValidation type="list" allowBlank="1" showInputMessage="1" showErrorMessage="1" sqref="C7:C41" xr:uid="{84157BB1-0F07-49F5-8A3A-536B6851201D}">
      <formula1>"Mise en Demeure (courriel), Mise en Demeure (poste), Mise en Demeure (huissier), Recouvrement à Pourcentage (25%)"</formula1>
    </dataValidation>
  </dataValidations>
  <pageMargins left="0.51181102362204722" right="0.51181102362204722" top="0.74803149606299213" bottom="0.74803149606299213" header="0.31496062992125984" footer="0.31496062992125984"/>
  <pageSetup paperSize="9" scale="32" orientation="landscape" horizontalDpi="4294967293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Tableau de suivi de paiement</vt:lpstr>
      <vt:lpstr>'Tableau de suivi de paiement'!Print_Area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2026-04-22T14:56:51Z</dcterms:modified>
</cp:coreProperties>
</file>